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firstSheet="2" activeTab="2"/>
  </bookViews>
  <sheets>
    <sheet name="Общая сделала (2)" sheetId="1" r:id="rId1"/>
    <sheet name="СВОДНАЯ на июль,август,сентябрь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" sheetId="13" r:id="rId13"/>
    <sheet name="Процент" sheetId="14" r:id="rId14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<sst xmlns="http://schemas.openxmlformats.org/spreadsheetml/2006/main" count="888" uniqueCount="409">
  <si>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</si>
  <si>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</si>
  <si>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</si>
  <si>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</si>
  <si>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</si>
  <si>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</si>
  <si>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</si>
  <si>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</si>
  <si>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</si>
  <si>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</si>
  <si>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</si>
  <si>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</si>
  <si>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</si>
  <si>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</si>
  <si>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</si>
  <si>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</si>
  <si>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</si>
  <si>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</si>
  <si>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</si>
  <si>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</si>
  <si>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</si>
  <si>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</si>
  <si>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</si>
  <si>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</si>
  <si>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</si>
  <si>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</si>
  <si>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</si>
  <si>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</si>
  <si>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</si>
  <si>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</si>
  <si>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</si>
  <si>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</si>
  <si>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</si>
  <si>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</si>
  <si>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</si>
  <si>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</si>
  <si>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</si>
  <si>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</si>
  <si>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</si>
  <si>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</si>
  <si>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</si>
  <si>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</si>
  <si>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</si>
  <si>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</si>
  <si>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</si>
  <si>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</si>
  <si>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</si>
  <si>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</si>
  <si>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</si>
  <si>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</si>
  <si>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</si>
  <si>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</si>
  <si>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</si>
  <si>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</si>
  <si>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</si>
  <si>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</si>
  <si>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</si>
  <si>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</si>
  <si>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</si>
  <si>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</si>
  <si>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</si>
  <si>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</si>
  <si>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</si>
  <si>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Соус сметанный</t>
  </si>
  <si>
    <t>Каша жидкая манная</t>
  </si>
  <si>
    <t>261/354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</si>
  <si>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</si>
  <si>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</si>
  <si>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</si>
  <si>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</si>
  <si>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</si>
  <si>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</si>
  <si>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</si>
  <si>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</si>
  <si>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</si>
  <si>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</si>
  <si>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</si>
  <si>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</si>
  <si>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</si>
  <si>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</si>
  <si>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</si>
  <si>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</si>
  <si>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</si>
  <si>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</si>
  <si>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</si>
  <si>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</si>
  <si>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</si>
  <si>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</si>
  <si>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</si>
  <si>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</si>
  <si>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</si>
  <si>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</si>
  <si>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</si>
  <si>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</si>
  <si>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</si>
  <si>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</si>
  <si>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</si>
  <si>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</si>
  <si>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</si>
  <si>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</si>
  <si>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</si>
  <si>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</si>
  <si>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</si>
  <si>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</si>
  <si>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</si>
  <si>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</si>
  <si>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</si>
  <si>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</si>
  <si>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</si>
  <si>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</si>
  <si>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</si>
  <si>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</si>
  <si>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</si>
  <si>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</si>
  <si>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</si>
  <si>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</si>
  <si>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</si>
  <si>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</si>
  <si>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</si>
  <si>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свекла с 1января</t>
  </si>
  <si>
    <t xml:space="preserve"> - кукуруза консерв.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</si>
  <si>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</si>
  <si>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</si>
  <si>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</si>
  <si>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</si>
  <si>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</si>
  <si>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</si>
  <si>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</si>
  <si>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</si>
  <si>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</si>
  <si>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</si>
  <si>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</si>
  <si>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</si>
  <si>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</si>
  <si>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</si>
  <si>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</si>
  <si>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</si>
  <si>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</si>
  <si>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</si>
  <si>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</si>
  <si>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</si>
  <si>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</si>
  <si>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</si>
  <si>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</si>
  <si>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</si>
  <si>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</si>
  <si>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</si>
  <si>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137/348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</si>
  <si>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</si>
  <si>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</si>
  <si>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</si>
  <si>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</si>
  <si>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</si>
  <si>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</si>
  <si>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</si>
  <si>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</si>
  <si>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</si>
  <si>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</si>
  <si>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</si>
  <si>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</si>
  <si>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</si>
  <si>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</si>
  <si>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Чай с сахаром (6.1.1/2)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</si>
  <si>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</si>
  <si>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</si>
  <si>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</si>
  <si>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</si>
  <si>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</si>
  <si>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Хлеб пшеничный (10.4.1/1)</t>
  </si>
  <si>
    <t>Тефтели мясные (1.6.1)</t>
  </si>
  <si>
    <t>Чай с лимоном (6.14.1/2)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</si>
  <si>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</si>
  <si>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</si>
  <si>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</si>
  <si>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</si>
  <si>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</si>
  <si>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</si>
  <si>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</si>
  <si>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</si>
  <si>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</si>
  <si>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</si>
  <si>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</si>
  <si>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</si>
  <si>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</si>
  <si>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</si>
  <si>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</si>
  <si>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</si>
  <si>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</si>
  <si>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</si>
  <si>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</si>
  <si>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</si>
  <si>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</si>
  <si>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</si>
  <si>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</si>
  <si>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</si>
  <si>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</si>
  <si>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</si>
  <si>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</si>
  <si>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</si>
  <si>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</si>
  <si>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</si>
  <si>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Бутерброд с маслом и сыром (10.2.1/3)</t>
  </si>
  <si>
    <t>Кофейный напиток с молоком (6.3.1/3)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</si>
  <si>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</si>
  <si>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</si>
  <si>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</si>
  <si>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</si>
  <si>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</si>
  <si>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</si>
  <si>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</si>
  <si>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Суп картофельный на курином бульоне</t>
  </si>
  <si>
    <t>Кисель из черной смородины (6.22.1)</t>
  </si>
  <si>
    <t>Хлеб ржаной (10.3.1/1)</t>
  </si>
  <si>
    <t>Полоска песочная (10.15.1)</t>
  </si>
  <si>
    <t>Вареники ленивые с маслом (11.4.1)</t>
  </si>
  <si>
    <t>Соус черносмородиновый (4.14.1)</t>
  </si>
  <si>
    <t>Каша жидкая пшеничная (7.5.1)</t>
  </si>
  <si>
    <t>Чай с молоком (6.13.1/2)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</si>
  <si>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</si>
  <si>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</si>
  <si>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</si>
  <si>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</si>
  <si>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</si>
  <si>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Напиток из плодов шиповника (6.23.1)</t>
  </si>
  <si>
    <t>Голубцы ленивые (1.13.1/3)</t>
  </si>
  <si>
    <t>Соус сметанный с томатом (4.4.1/1)</t>
  </si>
  <si>
    <t>Каша жидкая кукурузная на стерилизованном молоке (7.18.1/2)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</si>
  <si>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</si>
  <si>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</si>
  <si>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</si>
  <si>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Тефтели рыбные тушеные в сметанном соусе (2.3.1/1)</t>
  </si>
  <si>
    <t>Борщ с капустой и картофелем на курином бульоне (5.9.1)</t>
  </si>
  <si>
    <t>Котлеты рубленые из птицы (3.6.1)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</si>
  <si>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</si>
  <si>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</si>
  <si>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</si>
  <si>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</si>
  <si>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</si>
  <si>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Каша рассыпчатая гречневая (8.10.1/3)</t>
  </si>
  <si>
    <t>Соус сметанный с томатом (4.4.1)</t>
  </si>
  <si>
    <t>Каша жидкая ячневая (7.4.1)</t>
  </si>
  <si>
    <t>Хлеб пшеничный (10.4.1/4)</t>
  </si>
  <si>
    <t>Соус молочный (сладкий) (4.13.1)</t>
  </si>
  <si>
    <t>Пряник (10.17.1/2)</t>
  </si>
  <si>
    <t>Лук зелёный (16.4.1/1)</t>
  </si>
  <si>
    <t>Суп картофельный на курином бульоне (5.34.1)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</si>
  <si>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</si>
  <si>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</si>
  <si>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</si>
  <si>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</si>
  <si>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</si>
  <si>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Суп молочный с макаронными изделиями (5.11.1/2)</t>
  </si>
  <si>
    <t>Укроп (на весь день)</t>
  </si>
  <si>
    <t>Каша жидкая пшённая</t>
  </si>
  <si>
    <t>Омлет натуральный</t>
  </si>
  <si>
    <t xml:space="preserve"> - укроп</t>
  </si>
  <si>
    <t>Укроп на весь день (16.3.1/4)</t>
  </si>
  <si>
    <t>Каша жидкая пшенная (7.6.1)</t>
  </si>
  <si>
    <t>День 8</t>
  </si>
  <si>
    <t>День 9</t>
  </si>
  <si>
    <t>Суп картофельный с мясными фрикадельками (5.24.1)</t>
  </si>
  <si>
    <t>Котлеты рыбные любительские с маслом сливочным (2.16.1/1)</t>
  </si>
  <si>
    <t xml:space="preserve">День 3 </t>
  </si>
  <si>
    <t>Йогурт питьевой (6.18.1/4)</t>
  </si>
  <si>
    <t>Снежок (6.12.1/2)</t>
  </si>
  <si>
    <t>1шт.</t>
  </si>
  <si>
    <t>Фрикадельки из птицы</t>
  </si>
  <si>
    <t>Яйцо вареное</t>
  </si>
  <si>
    <t>Субпродукты (печень, язык, сердце) мороженные</t>
  </si>
  <si>
    <t xml:space="preserve">День 6 </t>
  </si>
  <si>
    <t xml:space="preserve">День 7 </t>
  </si>
  <si>
    <t>Винегрет овощной 12.37.1</t>
  </si>
  <si>
    <t>Макаронные изделия отварные с маслом (8.25.1/1)</t>
  </si>
  <si>
    <t>Салат из капусты (12.6.1)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</si>
  <si>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</si>
  <si>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</si>
  <si>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</si>
  <si>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</si>
  <si>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Винегрет овощной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</si>
  <si>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</si>
  <si>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</si>
  <si>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</si>
  <si>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</si>
  <si>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Суп картофельный с клецками (5.16.1)</t>
  </si>
  <si>
    <t>8.30-9.00ч.</t>
  </si>
  <si>
    <t>10.30-11.00ч.</t>
  </si>
  <si>
    <t>12.00-13.00ч</t>
  </si>
  <si>
    <t>15.30ч</t>
  </si>
  <si>
    <t>18.30ч.</t>
  </si>
  <si>
    <t>Фрукты (яблоко 15.1.1/6)</t>
  </si>
  <si>
    <t>Пюре картофельное 8.4.1/1</t>
  </si>
  <si>
    <t>Печень по-строгановски (1.19.1)</t>
  </si>
  <si>
    <t>Печень по-строгановски</t>
  </si>
  <si>
    <t>киви</t>
  </si>
  <si>
    <t>Рис припущенный (8.9.1)</t>
  </si>
  <si>
    <t>Крендель сахарный 60гр</t>
  </si>
  <si>
    <t>Фрикадельки из птицы (3.7.1)</t>
  </si>
  <si>
    <t>Омлет натуральный (9.1.1/2)</t>
  </si>
  <si>
    <t>Снежок (6.12.1)</t>
  </si>
  <si>
    <t>Какао с молоком (6.2.1/3)</t>
  </si>
  <si>
    <t>Кефир (6.10.1)</t>
  </si>
  <si>
    <t>Яйцо вареное (9.5.1)</t>
  </si>
  <si>
    <t>Жаркое по - домашнему (1.3.1/2)</t>
  </si>
  <si>
    <t>Картофель отварной</t>
  </si>
  <si>
    <t>Сок яблочный 200гр</t>
  </si>
  <si>
    <t>Салат из моркови</t>
  </si>
  <si>
    <t>114/100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</si>
  <si>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</si>
  <si>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</si>
  <si>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</si>
  <si>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</si>
  <si>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</si>
  <si>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</si>
  <si>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</si>
  <si>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</si>
  <si>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</si>
  <si>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</si>
  <si>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</si>
  <si>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</si>
  <si>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</si>
  <si>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</si>
  <si>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</si>
  <si>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</si>
  <si>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</si>
  <si>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Хлеб ржаной </t>
  </si>
  <si>
    <t xml:space="preserve">Хлеб пшеничный </t>
  </si>
  <si>
    <t xml:space="preserve">Суп картофельный с бобовыми на мясном бульоне </t>
  </si>
  <si>
    <t>Фрикадельки мясные в соусе</t>
  </si>
  <si>
    <t xml:space="preserve">Салат из кукурузы (консервированной) </t>
  </si>
  <si>
    <t xml:space="preserve">Борщ с капустой и картофелем на курином бульоне </t>
  </si>
  <si>
    <t xml:space="preserve">Котлеты рубленые из птицы </t>
  </si>
  <si>
    <t xml:space="preserve">Рагу из овощей </t>
  </si>
  <si>
    <t xml:space="preserve">Кисель из черной смородины </t>
  </si>
  <si>
    <t xml:space="preserve">Суп картофельный с мясными фрикадельками </t>
  </si>
  <si>
    <t xml:space="preserve">Печень по-строгановски </t>
  </si>
  <si>
    <t xml:space="preserve">Макароны отварные с маслом </t>
  </si>
  <si>
    <t xml:space="preserve">Компот из изюма </t>
  </si>
  <si>
    <t xml:space="preserve">Салат из капусты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</si>
  <si>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</si>
  <si>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</si>
  <si>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</si>
  <si>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</si>
  <si>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</si>
  <si>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</si>
  <si>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</si>
  <si>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</si>
  <si>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</si>
  <si>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</si>
  <si>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</si>
  <si>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</si>
  <si>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Котлета рубленая мясная </t>
  </si>
  <si>
    <t xml:space="preserve">Укроп (на весь день) </t>
  </si>
  <si>
    <t xml:space="preserve">Тефтели рыбные тушеные в сметанном соусе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</si>
  <si>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</si>
  <si>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</si>
  <si>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</si>
  <si>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</si>
  <si>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</si>
  <si>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</si>
  <si>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</si>
  <si>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</si>
  <si>
    <t>Фрукты (апельсин 15.5.1)</t>
  </si>
  <si>
    <t>150/100</t>
  </si>
  <si>
    <t>Картофель отварной (8.28.1/2)</t>
  </si>
  <si>
    <t>Фрукты (яблоко)</t>
  </si>
  <si>
    <t xml:space="preserve">Фрукты (апельсин) </t>
  </si>
  <si>
    <t>Доля суточной потребности в пищевых веществах и энергии</t>
  </si>
  <si>
    <t>Завтрак</t>
  </si>
  <si>
    <t>2-й завтрак</t>
  </si>
  <si>
    <t>Обед</t>
  </si>
  <si>
    <t>Полдник</t>
  </si>
  <si>
    <t>Ужин</t>
  </si>
  <si>
    <t>Приложение №10 к СанПин 2.3/2.4.3590-20 (в процентах)</t>
  </si>
  <si>
    <t>Батон (10.30.1/1)</t>
  </si>
  <si>
    <t>Хлеб ржаной (10.3.1/4)</t>
  </si>
  <si>
    <t>Хлеб ржаной (10.3.1/3)</t>
  </si>
  <si>
    <t>Хлеб пшеничный (10.4.1/3)</t>
  </si>
  <si>
    <t>Итого за 10дней по меню (в процентах)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</si>
  <si>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</t>
    </r>
  </si>
  <si>
    <t>Бутерброд с маслом (10.1.1/1)</t>
  </si>
  <si>
    <t>Салат из зеленого горошка консервированного</t>
  </si>
  <si>
    <t>Картофель с 01.03-31.08</t>
  </si>
  <si>
    <t>Лапшевник с творогом (11.15.1)</t>
  </si>
  <si>
    <t>Хлеб ржаной (10.3.1/5)</t>
  </si>
  <si>
    <t>Хлеб ржаной (10.3.1/2)</t>
  </si>
  <si>
    <t xml:space="preserve"> - капуста цветная</t>
  </si>
  <si>
    <t>перец</t>
  </si>
  <si>
    <t>Капуста цветная запеченная в соусе (8.27.1)</t>
  </si>
  <si>
    <t>Салат из свежих помидор с луком (12.23.1)</t>
  </si>
  <si>
    <t>Салат из свежих огурцов (12.22.1)</t>
  </si>
  <si>
    <t>Икра кабачковая (8.26.1)</t>
  </si>
  <si>
    <t>Салат Летний (12.28.1)</t>
  </si>
  <si>
    <t>Рагу из овощей (8.15.1/4)</t>
  </si>
  <si>
    <t>Мясо тушеное с овощами в соусе (1.10.1/4)</t>
  </si>
  <si>
    <t>274/354</t>
  </si>
  <si>
    <t>Капуста цветная запеченная в соусе</t>
  </si>
  <si>
    <t>Салат из свежих огурцов</t>
  </si>
  <si>
    <t>Икра кабачковая</t>
  </si>
  <si>
    <t>Салат из свежих помидор и лука</t>
  </si>
  <si>
    <t>Салат из свежих помидор и луком</t>
  </si>
  <si>
    <t>Салат Летний</t>
  </si>
  <si>
    <t>Салат из белокончаной капусты , огурцами и перцом</t>
  </si>
  <si>
    <t>Салат из кукурузы консервированной (12.55.1/1)</t>
  </si>
  <si>
    <t>Салат из зеленого горошка консервированного (12.52.1/2)</t>
  </si>
  <si>
    <t>Батон (10.30.1)</t>
  </si>
  <si>
    <t>Салат из белокочанной капусты, огурцов и перца (12.59.1)</t>
  </si>
  <si>
    <t>2022 (июль,август,сентябрь)</t>
  </si>
  <si>
    <r>
      <t>САД (</t>
    </r>
    <r>
      <rPr>
        <b/>
        <sz val="14"/>
        <rFont val="Times New Roman"/>
        <family val="1"/>
      </rPr>
      <t>2022г (июль,август,сентябрь)</t>
    </r>
  </si>
  <si>
    <t>Итого за десять дней (июль,август,сентябрь)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</si>
</sst>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4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0" fillId="22" borderId="29" xfId="0" applyFill="1" applyBorder="1" applyAlignment="1">
      <alignment vertical="center"/>
    </xf>
    <xf numFmtId="0" fontId="1" fillId="22" borderId="30" xfId="0" applyFont="1" applyFill="1" applyBorder="1" applyAlignment="1">
      <alignment vertical="center" wrapText="1"/>
    </xf>
    <xf numFmtId="0" fontId="0" fillId="22" borderId="31" xfId="0" applyFill="1" applyBorder="1" applyAlignment="1">
      <alignment vertical="center"/>
    </xf>
    <xf numFmtId="0" fontId="2" fillId="22" borderId="31" xfId="0" applyFont="1" applyFill="1" applyBorder="1" applyAlignment="1">
      <alignment horizontal="center" vertical="center"/>
    </xf>
    <xf numFmtId="0" fontId="0" fillId="22" borderId="32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5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0" fontId="3" fillId="24" borderId="34" xfId="0" applyFont="1" applyFill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/>
    </xf>
    <xf numFmtId="2" fontId="2" fillId="22" borderId="31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6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0" fillId="24" borderId="42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4" fillId="22" borderId="39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6" fillId="22" borderId="39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4" fillId="24" borderId="5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53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36" fillId="24" borderId="42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0" fillId="24" borderId="53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3" xfId="0" applyFont="1" applyFill="1" applyBorder="1" applyAlignment="1">
      <alignment horizontal="left" vertical="center" wrapText="1"/>
    </xf>
    <xf numFmtId="0" fontId="30" fillId="24" borderId="53" xfId="0" applyFont="1" applyFill="1" applyBorder="1" applyAlignment="1">
      <alignment horizontal="center" vertical="center" wrapText="1"/>
    </xf>
    <xf numFmtId="0" fontId="32" fillId="24" borderId="58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3" xfId="0" applyFont="1" applyFill="1" applyBorder="1" applyAlignment="1">
      <alignment vertical="center" wrapText="1"/>
    </xf>
    <xf numFmtId="0" fontId="32" fillId="24" borderId="59" xfId="0" applyFont="1" applyFill="1" applyBorder="1" applyAlignment="1">
      <alignment horizontal="left" vertical="center" wrapText="1"/>
    </xf>
    <xf numFmtId="189" fontId="31" fillId="24" borderId="16" xfId="0" applyNumberFormat="1" applyFont="1" applyFill="1" applyBorder="1" applyAlignment="1">
      <alignment vertical="center"/>
    </xf>
    <xf numFmtId="189" fontId="30" fillId="24" borderId="42" xfId="0" applyNumberFormat="1" applyFont="1" applyFill="1" applyBorder="1" applyAlignment="1">
      <alignment vertical="center"/>
    </xf>
    <xf numFmtId="189" fontId="31" fillId="24" borderId="15" xfId="0" applyNumberFormat="1" applyFont="1" applyFill="1" applyBorder="1" applyAlignment="1">
      <alignment vertical="center"/>
    </xf>
    <xf numFmtId="0" fontId="32" fillId="25" borderId="53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2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6" xfId="0" applyFont="1" applyFill="1" applyBorder="1" applyAlignment="1">
      <alignment horizontal="left" vertical="center" wrapText="1"/>
    </xf>
    <xf numFmtId="0" fontId="30" fillId="24" borderId="59" xfId="0" applyFont="1" applyFill="1" applyBorder="1" applyAlignment="1">
      <alignment horizontal="left" vertical="center" wrapText="1"/>
    </xf>
    <xf numFmtId="0" fontId="32" fillId="24" borderId="24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51" xfId="0" applyFont="1" applyFill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9" fontId="2" fillId="22" borderId="39" xfId="0" applyNumberFormat="1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5" xfId="0" applyFont="1" applyFill="1" applyBorder="1" applyAlignment="1">
      <alignment horizontal="center" vertical="center"/>
    </xf>
    <xf numFmtId="1" fontId="43" fillId="22" borderId="25" xfId="0" applyNumberFormat="1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29" xfId="0" applyFont="1" applyFill="1" applyBorder="1" applyAlignment="1">
      <alignment vertical="center"/>
    </xf>
    <xf numFmtId="0" fontId="3" fillId="22" borderId="30" xfId="0" applyFont="1" applyFill="1" applyBorder="1" applyAlignment="1">
      <alignment vertical="center" wrapText="1"/>
    </xf>
    <xf numFmtId="0" fontId="4" fillId="22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9" xfId="0" applyNumberFormat="1" applyFont="1" applyFill="1" applyBorder="1" applyAlignment="1">
      <alignment horizontal="center"/>
    </xf>
    <xf numFmtId="2" fontId="2" fillId="22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4" fillId="22" borderId="25" xfId="0" applyFont="1" applyFill="1" applyBorder="1" applyAlignment="1">
      <alignment vertical="center"/>
    </xf>
    <xf numFmtId="189" fontId="2" fillId="22" borderId="25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2" fontId="40" fillId="24" borderId="15" xfId="0" applyNumberFormat="1" applyFont="1" applyFill="1" applyBorder="1" applyAlignment="1">
      <alignment vertical="center"/>
    </xf>
    <xf numFmtId="2" fontId="46" fillId="24" borderId="15" xfId="0" applyNumberFormat="1" applyFont="1" applyFill="1" applyBorder="1" applyAlignment="1">
      <alignment vertical="center"/>
    </xf>
    <xf numFmtId="189" fontId="40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189" fontId="36" fillId="24" borderId="11" xfId="0" applyNumberFormat="1" applyFont="1" applyFill="1" applyBorder="1" applyAlignment="1">
      <alignment vertical="center"/>
    </xf>
    <xf numFmtId="2" fontId="46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2" xfId="0" applyFont="1" applyFill="1" applyBorder="1" applyAlignment="1">
      <alignment/>
    </xf>
    <xf numFmtId="0" fontId="5" fillId="24" borderId="42" xfId="0" applyFont="1" applyFill="1" applyBorder="1" applyAlignment="1">
      <alignment vertical="center" wrapText="1"/>
    </xf>
    <xf numFmtId="2" fontId="4" fillId="22" borderId="45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horizontal="center" vertical="center"/>
    </xf>
    <xf numFmtId="0" fontId="1" fillId="22" borderId="12" xfId="0" applyFont="1" applyFill="1" applyBorder="1" applyAlignment="1">
      <alignment vertical="center"/>
    </xf>
    <xf numFmtId="2" fontId="4" fillId="0" borderId="22" xfId="0" applyNumberFormat="1" applyFont="1" applyBorder="1" applyAlignment="1">
      <alignment horizontal="center" vertical="center"/>
    </xf>
    <xf numFmtId="0" fontId="5" fillId="24" borderId="3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4" fillId="24" borderId="61" xfId="0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5" fillId="24" borderId="36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5" fillId="24" borderId="48" xfId="0" applyFont="1" applyFill="1" applyBorder="1" applyAlignment="1">
      <alignment/>
    </xf>
    <xf numFmtId="0" fontId="4" fillId="0" borderId="48" xfId="0" applyFont="1" applyBorder="1" applyAlignment="1">
      <alignment horizontal="center"/>
    </xf>
    <xf numFmtId="49" fontId="4" fillId="0" borderId="49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5" fillId="24" borderId="18" xfId="0" applyFont="1" applyFill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8" fillId="0" borderId="62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4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" fontId="31" fillId="24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3" fillId="24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2" fillId="22" borderId="39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 vertical="center"/>
    </xf>
    <xf numFmtId="189" fontId="28" fillId="0" borderId="2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/>
    </xf>
    <xf numFmtId="189" fontId="28" fillId="0" borderId="23" xfId="0" applyNumberFormat="1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0" fillId="0" borderId="50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57" xfId="0" applyFont="1" applyFill="1" applyBorder="1" applyAlignment="1">
      <alignment horizontal="center" vertical="center"/>
    </xf>
    <xf numFmtId="0" fontId="36" fillId="22" borderId="68" xfId="0" applyFont="1" applyFill="1" applyBorder="1" applyAlignment="1">
      <alignment horizontal="center" vertical="center"/>
    </xf>
    <xf numFmtId="0" fontId="36" fillId="22" borderId="29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 wrapText="1"/>
    </xf>
    <xf numFmtId="0" fontId="36" fillId="24" borderId="49" xfId="0" applyFont="1" applyFill="1" applyBorder="1" applyAlignment="1">
      <alignment horizontal="center" vertical="center" wrapText="1"/>
    </xf>
    <xf numFmtId="0" fontId="36" fillId="3" borderId="68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22" borderId="28" xfId="0" applyFont="1" applyFill="1" applyBorder="1" applyAlignment="1">
      <alignment horizontal="center" vertical="center"/>
    </xf>
    <xf numFmtId="0" fontId="36" fillId="22" borderId="49" xfId="0" applyFont="1" applyFill="1" applyBorder="1" applyAlignment="1">
      <alignment horizontal="center" vertical="center"/>
    </xf>
    <xf numFmtId="0" fontId="3" fillId="24" borderId="53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37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6" fillId="3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70" xfId="0" applyFont="1" applyBorder="1" applyAlignment="1">
      <alignment/>
    </xf>
    <xf numFmtId="0" fontId="0" fillId="0" borderId="70" xfId="0" applyBorder="1" applyAlignment="1">
      <alignment/>
    </xf>
    <xf numFmtId="0" fontId="28" fillId="0" borderId="70" xfId="0" applyFont="1" applyBorder="1" applyAlignment="1">
      <alignment/>
    </xf>
    <xf numFmtId="0" fontId="5" fillId="0" borderId="0" xfId="0" applyFont="1" applyAlignment="1">
      <alignment/>
    </xf>
    <xf numFmtId="0" fontId="29" fillId="0" borderId="3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66"/>
  <sheetViews>
    <sheetView zoomScalePageLayoutView="0" workbookViewId="0" topLeftCell="A1">
      <selection activeCell="D2" sqref="D2:E2"/>
    </sheetView>
  </sheetViews>
  <sheetFormatPr defaultColWidth="9.140625" defaultRowHeight="12.75"/>
  <cols>
    <col min="1" max="1" width="28.710937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3.5" thickBot="1"/>
    <row r="2" spans="1:5" ht="18" customHeight="1">
      <c r="A2" s="95"/>
      <c r="B2" s="96"/>
      <c r="C2" s="97" t="s">
        <v>171</v>
      </c>
      <c r="D2" s="343" t="s">
        <v>406</v>
      </c>
      <c r="E2" s="344"/>
    </row>
    <row r="3" spans="1:5" ht="0.75" customHeight="1" thickBot="1">
      <c r="A3" s="98"/>
      <c r="B3" s="99"/>
      <c r="C3" s="99"/>
      <c r="D3" s="99"/>
      <c r="E3" s="100"/>
    </row>
    <row r="4" spans="1:5" ht="12.75">
      <c r="A4" s="101" t="s">
        <v>33</v>
      </c>
      <c r="B4" s="102" t="s">
        <v>34</v>
      </c>
      <c r="C4" s="102" t="s">
        <v>35</v>
      </c>
      <c r="D4" s="102" t="s">
        <v>36</v>
      </c>
      <c r="E4" s="103" t="s">
        <v>37</v>
      </c>
    </row>
    <row r="5" spans="1:5" ht="13.5" thickBot="1">
      <c r="A5" s="104" t="s">
        <v>38</v>
      </c>
      <c r="B5" s="105" t="s">
        <v>38</v>
      </c>
      <c r="C5" s="105" t="s">
        <v>38</v>
      </c>
      <c r="D5" s="105" t="s">
        <v>38</v>
      </c>
      <c r="E5" s="106" t="s">
        <v>38</v>
      </c>
    </row>
    <row r="6" spans="1:5" ht="13.5" thickBot="1">
      <c r="A6" s="345" t="s">
        <v>39</v>
      </c>
      <c r="B6" s="346"/>
      <c r="C6" s="346"/>
      <c r="D6" s="346"/>
      <c r="E6" s="347"/>
    </row>
    <row r="7" spans="1:5" ht="29.25" customHeight="1">
      <c r="A7" s="109" t="s">
        <v>308</v>
      </c>
      <c r="B7" s="108" t="s">
        <v>253</v>
      </c>
      <c r="C7" s="109" t="s">
        <v>254</v>
      </c>
      <c r="D7" s="108" t="s">
        <v>94</v>
      </c>
      <c r="E7" s="110" t="s">
        <v>64</v>
      </c>
    </row>
    <row r="8" spans="1:5" ht="14.25" customHeight="1">
      <c r="A8" s="111" t="s">
        <v>309</v>
      </c>
      <c r="B8" s="112" t="s">
        <v>56</v>
      </c>
      <c r="C8" s="112" t="s">
        <v>56</v>
      </c>
      <c r="D8" s="112" t="s">
        <v>56</v>
      </c>
      <c r="E8" s="113" t="s">
        <v>43</v>
      </c>
    </row>
    <row r="9" spans="1:5" ht="14.25" customHeight="1" thickBot="1">
      <c r="A9" s="114" t="s">
        <v>310</v>
      </c>
      <c r="B9" s="112" t="s">
        <v>85</v>
      </c>
      <c r="C9" s="115" t="s">
        <v>88</v>
      </c>
      <c r="D9" s="116" t="s">
        <v>70</v>
      </c>
      <c r="E9" s="113" t="s">
        <v>85</v>
      </c>
    </row>
    <row r="10" spans="1:5" ht="15.75" customHeight="1" thickBot="1">
      <c r="A10" s="348" t="s">
        <v>157</v>
      </c>
      <c r="B10" s="349"/>
      <c r="C10" s="349"/>
      <c r="D10" s="349"/>
      <c r="E10" s="350"/>
    </row>
    <row r="11" spans="1:5" ht="15.75" customHeight="1" thickBot="1">
      <c r="A11" s="128" t="s">
        <v>304</v>
      </c>
      <c r="B11" s="121" t="s">
        <v>364</v>
      </c>
      <c r="C11" s="122" t="s">
        <v>307</v>
      </c>
      <c r="D11" s="121" t="s">
        <v>364</v>
      </c>
      <c r="E11" s="312" t="s">
        <v>304</v>
      </c>
    </row>
    <row r="12" spans="1:5" ht="13.5" thickBot="1">
      <c r="A12" s="135" t="s">
        <v>364</v>
      </c>
      <c r="B12" s="112" t="s">
        <v>307</v>
      </c>
      <c r="C12" s="122"/>
      <c r="D12" s="143" t="s">
        <v>304</v>
      </c>
      <c r="E12" s="313"/>
    </row>
    <row r="13" spans="1:5" ht="13.5" thickBot="1">
      <c r="A13" s="345" t="s">
        <v>40</v>
      </c>
      <c r="B13" s="346"/>
      <c r="C13" s="346"/>
      <c r="D13" s="346"/>
      <c r="E13" s="347"/>
    </row>
    <row r="14" spans="1:5" ht="24" customHeight="1">
      <c r="A14" s="107" t="s">
        <v>311</v>
      </c>
      <c r="B14" s="108" t="s">
        <v>398</v>
      </c>
      <c r="C14" s="301" t="s">
        <v>396</v>
      </c>
      <c r="D14" s="108" t="s">
        <v>397</v>
      </c>
      <c r="E14" s="301" t="s">
        <v>399</v>
      </c>
    </row>
    <row r="15" spans="1:5" ht="36.75" customHeight="1">
      <c r="A15" s="126" t="s">
        <v>312</v>
      </c>
      <c r="B15" s="116" t="s">
        <v>67</v>
      </c>
      <c r="C15" s="116" t="s">
        <v>210</v>
      </c>
      <c r="D15" s="116" t="s">
        <v>86</v>
      </c>
      <c r="E15" s="125" t="s">
        <v>83</v>
      </c>
    </row>
    <row r="16" spans="1:5" ht="12.75">
      <c r="A16" s="126" t="s">
        <v>68</v>
      </c>
      <c r="B16" s="302" t="s">
        <v>159</v>
      </c>
      <c r="C16" s="116" t="s">
        <v>266</v>
      </c>
      <c r="D16" s="116" t="s">
        <v>292</v>
      </c>
      <c r="E16" s="125" t="s">
        <v>55</v>
      </c>
    </row>
    <row r="17" spans="1:5" ht="12.75">
      <c r="A17" s="134" t="s">
        <v>84</v>
      </c>
      <c r="B17" s="116" t="s">
        <v>303</v>
      </c>
      <c r="C17" s="303" t="s">
        <v>53</v>
      </c>
      <c r="D17" s="116" t="s">
        <v>51</v>
      </c>
      <c r="E17" s="125" t="s">
        <v>87</v>
      </c>
    </row>
    <row r="18" spans="1:5" ht="15.75" customHeight="1">
      <c r="A18" s="114" t="s">
        <v>143</v>
      </c>
      <c r="B18" s="112" t="s">
        <v>54</v>
      </c>
      <c r="C18" s="303" t="s">
        <v>52</v>
      </c>
      <c r="D18" s="116" t="s">
        <v>143</v>
      </c>
      <c r="E18" s="304" t="s">
        <v>45</v>
      </c>
    </row>
    <row r="19" spans="1:5" ht="15" customHeight="1">
      <c r="A19" s="111" t="s">
        <v>45</v>
      </c>
      <c r="B19" s="305" t="s">
        <v>45</v>
      </c>
      <c r="C19" s="115" t="s">
        <v>45</v>
      </c>
      <c r="D19" s="112" t="s">
        <v>45</v>
      </c>
      <c r="E19" s="304" t="s">
        <v>46</v>
      </c>
    </row>
    <row r="20" spans="1:5" ht="14.25" customHeight="1" thickBot="1">
      <c r="A20" s="104" t="s">
        <v>46</v>
      </c>
      <c r="B20" s="118" t="s">
        <v>46</v>
      </c>
      <c r="C20" s="105" t="s">
        <v>46</v>
      </c>
      <c r="D20" s="105" t="s">
        <v>46</v>
      </c>
      <c r="E20" s="67"/>
    </row>
    <row r="21" spans="1:5" ht="13.5" thickBot="1">
      <c r="A21" s="345" t="s">
        <v>41</v>
      </c>
      <c r="B21" s="346"/>
      <c r="C21" s="346"/>
      <c r="D21" s="346"/>
      <c r="E21" s="347"/>
    </row>
    <row r="22" spans="1:5" ht="12.75">
      <c r="A22" s="128" t="s">
        <v>61</v>
      </c>
      <c r="B22" s="129" t="s">
        <v>82</v>
      </c>
      <c r="C22" s="129" t="s">
        <v>49</v>
      </c>
      <c r="D22" s="121" t="s">
        <v>61</v>
      </c>
      <c r="E22" s="130" t="s">
        <v>82</v>
      </c>
    </row>
    <row r="23" spans="1:5" ht="12.75">
      <c r="A23" s="111" t="s">
        <v>153</v>
      </c>
      <c r="B23" s="112" t="s">
        <v>50</v>
      </c>
      <c r="C23" s="112" t="s">
        <v>89</v>
      </c>
      <c r="D23" s="112" t="s">
        <v>295</v>
      </c>
      <c r="E23" s="113" t="s">
        <v>47</v>
      </c>
    </row>
    <row r="24" spans="1:5" ht="13.5" thickBot="1">
      <c r="A24" s="316"/>
      <c r="B24" s="105"/>
      <c r="C24" s="317" t="s">
        <v>365</v>
      </c>
      <c r="D24" s="105"/>
      <c r="E24" s="135" t="s">
        <v>364</v>
      </c>
    </row>
    <row r="25" spans="1:5" ht="13.5" thickBot="1">
      <c r="A25" s="345" t="s">
        <v>42</v>
      </c>
      <c r="B25" s="346"/>
      <c r="C25" s="346"/>
      <c r="D25" s="346"/>
      <c r="E25" s="347"/>
    </row>
    <row r="26" spans="1:5" ht="25.5">
      <c r="A26" s="337" t="s">
        <v>278</v>
      </c>
      <c r="B26" s="108" t="s">
        <v>146</v>
      </c>
      <c r="C26" s="109" t="s">
        <v>305</v>
      </c>
      <c r="D26" s="301" t="s">
        <v>279</v>
      </c>
      <c r="E26" s="110" t="s">
        <v>280</v>
      </c>
    </row>
    <row r="27" spans="1:5" ht="27" customHeight="1">
      <c r="A27" s="114" t="s">
        <v>158</v>
      </c>
      <c r="B27" s="132" t="s">
        <v>71</v>
      </c>
      <c r="C27" s="116" t="s">
        <v>281</v>
      </c>
      <c r="D27" s="116" t="s">
        <v>93</v>
      </c>
      <c r="E27" s="113" t="s">
        <v>90</v>
      </c>
    </row>
    <row r="28" spans="1:5" ht="25.5">
      <c r="A28" s="126" t="s">
        <v>395</v>
      </c>
      <c r="B28" s="116" t="s">
        <v>51</v>
      </c>
      <c r="C28" s="116" t="s">
        <v>91</v>
      </c>
      <c r="D28" s="133" t="s">
        <v>53</v>
      </c>
      <c r="E28" s="125" t="s">
        <v>92</v>
      </c>
    </row>
    <row r="29" spans="1:5" ht="12.75">
      <c r="A29" s="126" t="s">
        <v>48</v>
      </c>
      <c r="B29" s="112" t="s">
        <v>63</v>
      </c>
      <c r="C29" s="127" t="s">
        <v>48</v>
      </c>
      <c r="D29" s="112" t="s">
        <v>44</v>
      </c>
      <c r="E29" s="113" t="s">
        <v>48</v>
      </c>
    </row>
    <row r="30" spans="1:5" ht="12.75">
      <c r="A30" s="134" t="s">
        <v>45</v>
      </c>
      <c r="B30" s="112" t="s">
        <v>48</v>
      </c>
      <c r="C30" s="112" t="s">
        <v>160</v>
      </c>
      <c r="D30" s="112" t="s">
        <v>45</v>
      </c>
      <c r="E30" s="244" t="s">
        <v>343</v>
      </c>
    </row>
    <row r="31" spans="1:5" ht="15.75" customHeight="1">
      <c r="A31" s="111" t="s">
        <v>46</v>
      </c>
      <c r="B31" s="112" t="s">
        <v>145</v>
      </c>
      <c r="C31" s="135" t="s">
        <v>144</v>
      </c>
      <c r="D31" s="112" t="s">
        <v>46</v>
      </c>
      <c r="E31" s="113" t="s">
        <v>145</v>
      </c>
    </row>
    <row r="32" spans="1:5" ht="15.75" customHeight="1">
      <c r="A32" s="338" t="s">
        <v>144</v>
      </c>
      <c r="B32" s="297" t="s">
        <v>144</v>
      </c>
      <c r="C32" s="116" t="s">
        <v>252</v>
      </c>
      <c r="D32" s="132" t="s">
        <v>252</v>
      </c>
      <c r="E32" s="298" t="s">
        <v>144</v>
      </c>
    </row>
    <row r="33" spans="1:5" ht="15.75" customHeight="1" thickBot="1">
      <c r="A33" s="339" t="s">
        <v>252</v>
      </c>
      <c r="B33" s="119" t="s">
        <v>252</v>
      </c>
      <c r="C33" s="106" t="s">
        <v>267</v>
      </c>
      <c r="D33" s="340"/>
      <c r="E33" s="136" t="s">
        <v>252</v>
      </c>
    </row>
    <row r="34" spans="1:5" ht="15.75" customHeight="1">
      <c r="A34" s="334"/>
      <c r="B34" s="334"/>
      <c r="C34" s="336"/>
      <c r="D34" s="334"/>
      <c r="E34" s="335"/>
    </row>
    <row r="35" spans="1:5" ht="15.75" customHeight="1">
      <c r="A35" s="334"/>
      <c r="B35" s="334"/>
      <c r="C35" s="336"/>
      <c r="D35" s="334"/>
      <c r="E35" s="335"/>
    </row>
    <row r="36" spans="1:5" ht="15.75" customHeight="1" thickBot="1">
      <c r="A36" s="332"/>
      <c r="B36" s="332"/>
      <c r="C36" s="333"/>
      <c r="D36" s="334"/>
      <c r="E36" s="335"/>
    </row>
    <row r="37" spans="1:5" ht="18.75" customHeight="1" thickBot="1">
      <c r="A37" s="137"/>
      <c r="B37" s="138"/>
      <c r="C37" s="120" t="s">
        <v>172</v>
      </c>
      <c r="D37" s="343" t="s">
        <v>406</v>
      </c>
      <c r="E37" s="344"/>
    </row>
    <row r="38" spans="1:5" ht="13.5" thickBot="1">
      <c r="A38" s="139" t="s">
        <v>33</v>
      </c>
      <c r="B38" s="140" t="s">
        <v>34</v>
      </c>
      <c r="C38" s="140" t="s">
        <v>35</v>
      </c>
      <c r="D38" s="140" t="s">
        <v>36</v>
      </c>
      <c r="E38" s="141" t="s">
        <v>37</v>
      </c>
    </row>
    <row r="39" spans="1:5" ht="13.5" thickBot="1">
      <c r="A39" s="142" t="s">
        <v>38</v>
      </c>
      <c r="B39" s="143" t="s">
        <v>38</v>
      </c>
      <c r="C39" s="143" t="s">
        <v>38</v>
      </c>
      <c r="D39" s="143" t="s">
        <v>38</v>
      </c>
      <c r="E39" s="144" t="s">
        <v>38</v>
      </c>
    </row>
    <row r="40" spans="1:5" ht="13.5" thickBot="1">
      <c r="A40" s="351" t="s">
        <v>39</v>
      </c>
      <c r="B40" s="352"/>
      <c r="C40" s="352"/>
      <c r="D40" s="352"/>
      <c r="E40" s="353"/>
    </row>
    <row r="41" spans="1:5" ht="27.75" customHeight="1">
      <c r="A41" s="107" t="s">
        <v>314</v>
      </c>
      <c r="B41" s="108" t="s">
        <v>315</v>
      </c>
      <c r="C41" s="109" t="s">
        <v>308</v>
      </c>
      <c r="D41" s="108" t="s">
        <v>319</v>
      </c>
      <c r="E41" s="110" t="s">
        <v>320</v>
      </c>
    </row>
    <row r="42" spans="1:5" ht="16.5" customHeight="1">
      <c r="A42" s="114" t="s">
        <v>309</v>
      </c>
      <c r="B42" s="116" t="s">
        <v>316</v>
      </c>
      <c r="C42" s="133" t="s">
        <v>316</v>
      </c>
      <c r="D42" s="116" t="s">
        <v>309</v>
      </c>
      <c r="E42" s="125" t="s">
        <v>309</v>
      </c>
    </row>
    <row r="43" spans="1:5" ht="13.5" thickBot="1">
      <c r="A43" s="111" t="s">
        <v>310</v>
      </c>
      <c r="B43" s="112" t="s">
        <v>85</v>
      </c>
      <c r="C43" s="115" t="s">
        <v>317</v>
      </c>
      <c r="D43" s="112" t="s">
        <v>318</v>
      </c>
      <c r="E43" s="113" t="s">
        <v>85</v>
      </c>
    </row>
    <row r="44" spans="1:5" ht="13.5" thickBot="1">
      <c r="A44" s="348" t="s">
        <v>157</v>
      </c>
      <c r="B44" s="349"/>
      <c r="C44" s="349"/>
      <c r="D44" s="349"/>
      <c r="E44" s="350"/>
    </row>
    <row r="45" spans="1:5" ht="12.75">
      <c r="A45" s="243" t="s">
        <v>313</v>
      </c>
      <c r="B45" s="121" t="s">
        <v>364</v>
      </c>
      <c r="C45" s="121" t="s">
        <v>307</v>
      </c>
      <c r="D45" s="121" t="s">
        <v>364</v>
      </c>
      <c r="E45" s="331" t="s">
        <v>304</v>
      </c>
    </row>
    <row r="46" spans="1:5" ht="13.5" thickBot="1">
      <c r="A46" s="117" t="s">
        <v>304</v>
      </c>
      <c r="B46" s="122"/>
      <c r="C46" s="123"/>
      <c r="D46" s="122"/>
      <c r="E46" s="124"/>
    </row>
    <row r="47" spans="1:5" ht="13.5" thickBot="1">
      <c r="A47" s="354" t="s">
        <v>40</v>
      </c>
      <c r="B47" s="355"/>
      <c r="C47" s="355"/>
      <c r="D47" s="355"/>
      <c r="E47" s="356"/>
    </row>
    <row r="48" spans="1:5" ht="32.25" customHeight="1">
      <c r="A48" s="131" t="s">
        <v>311</v>
      </c>
      <c r="B48" s="108" t="s">
        <v>400</v>
      </c>
      <c r="C48" s="109" t="s">
        <v>305</v>
      </c>
      <c r="D48" s="108" t="s">
        <v>397</v>
      </c>
      <c r="E48" s="306" t="s">
        <v>337</v>
      </c>
    </row>
    <row r="49" spans="1:5" ht="37.5" customHeight="1">
      <c r="A49" s="114" t="s">
        <v>321</v>
      </c>
      <c r="B49" s="116" t="s">
        <v>326</v>
      </c>
      <c r="C49" s="116" t="s">
        <v>329</v>
      </c>
      <c r="D49" s="116" t="s">
        <v>333</v>
      </c>
      <c r="E49" s="125" t="s">
        <v>83</v>
      </c>
    </row>
    <row r="50" spans="1:5" ht="20.25" customHeight="1">
      <c r="A50" s="114" t="s">
        <v>322</v>
      </c>
      <c r="B50" s="116" t="s">
        <v>327</v>
      </c>
      <c r="C50" s="116" t="s">
        <v>330</v>
      </c>
      <c r="D50" s="116" t="s">
        <v>334</v>
      </c>
      <c r="E50" s="125" t="s">
        <v>338</v>
      </c>
    </row>
    <row r="51" spans="1:5" ht="19.5" customHeight="1">
      <c r="A51" s="111" t="s">
        <v>84</v>
      </c>
      <c r="B51" s="116" t="s">
        <v>51</v>
      </c>
      <c r="C51" s="112" t="s">
        <v>331</v>
      </c>
      <c r="D51" s="116" t="s">
        <v>335</v>
      </c>
      <c r="E51" s="113" t="s">
        <v>339</v>
      </c>
    </row>
    <row r="52" spans="1:5" ht="22.5" customHeight="1">
      <c r="A52" s="114" t="s">
        <v>323</v>
      </c>
      <c r="B52" s="133" t="s">
        <v>87</v>
      </c>
      <c r="C52" s="112" t="s">
        <v>332</v>
      </c>
      <c r="D52" s="116" t="s">
        <v>336</v>
      </c>
      <c r="E52" s="113" t="s">
        <v>340</v>
      </c>
    </row>
    <row r="53" spans="1:5" ht="17.25" customHeight="1">
      <c r="A53" s="111" t="s">
        <v>324</v>
      </c>
      <c r="B53" s="112" t="s">
        <v>324</v>
      </c>
      <c r="C53" s="112" t="s">
        <v>324</v>
      </c>
      <c r="D53" s="112" t="s">
        <v>324</v>
      </c>
      <c r="E53" s="125" t="s">
        <v>323</v>
      </c>
    </row>
    <row r="54" spans="1:5" ht="17.25" customHeight="1" thickBot="1">
      <c r="A54" s="104" t="s">
        <v>325</v>
      </c>
      <c r="B54" s="105" t="s">
        <v>325</v>
      </c>
      <c r="C54" s="105" t="s">
        <v>325</v>
      </c>
      <c r="D54" s="105" t="s">
        <v>46</v>
      </c>
      <c r="E54" s="106" t="s">
        <v>341</v>
      </c>
    </row>
    <row r="55" spans="1:5" ht="12.75">
      <c r="A55" s="351" t="s">
        <v>41</v>
      </c>
      <c r="B55" s="352"/>
      <c r="C55" s="352"/>
      <c r="D55" s="352"/>
      <c r="E55" s="353"/>
    </row>
    <row r="56" spans="1:5" ht="14.25" customHeight="1">
      <c r="A56" s="112" t="s">
        <v>342</v>
      </c>
      <c r="B56" s="145" t="s">
        <v>345</v>
      </c>
      <c r="C56" s="145" t="s">
        <v>49</v>
      </c>
      <c r="D56" s="116" t="s">
        <v>61</v>
      </c>
      <c r="E56" s="145" t="s">
        <v>345</v>
      </c>
    </row>
    <row r="57" spans="1:5" ht="16.5" customHeight="1">
      <c r="A57" s="145" t="s">
        <v>344</v>
      </c>
      <c r="B57" s="145" t="s">
        <v>346</v>
      </c>
      <c r="C57" s="112" t="s">
        <v>347</v>
      </c>
      <c r="D57" s="112" t="s">
        <v>348</v>
      </c>
      <c r="E57" s="145" t="s">
        <v>365</v>
      </c>
    </row>
    <row r="58" spans="1:5" ht="16.5" customHeight="1">
      <c r="A58" s="145"/>
      <c r="B58" s="145"/>
      <c r="C58" s="112" t="s">
        <v>364</v>
      </c>
      <c r="D58" s="112"/>
      <c r="E58" s="116"/>
    </row>
    <row r="59" spans="1:5" ht="17.25" customHeight="1" thickBot="1">
      <c r="A59" s="354" t="s">
        <v>42</v>
      </c>
      <c r="B59" s="355"/>
      <c r="C59" s="355"/>
      <c r="D59" s="355"/>
      <c r="E59" s="356"/>
    </row>
    <row r="60" spans="1:5" ht="29.25" customHeight="1">
      <c r="A60" s="301" t="s">
        <v>380</v>
      </c>
      <c r="B60" s="301" t="s">
        <v>279</v>
      </c>
      <c r="C60" s="108" t="s">
        <v>328</v>
      </c>
      <c r="D60" s="301" t="s">
        <v>401</v>
      </c>
      <c r="E60" s="110" t="s">
        <v>280</v>
      </c>
    </row>
    <row r="61" spans="1:5" ht="29.25" customHeight="1">
      <c r="A61" s="249" t="s">
        <v>350</v>
      </c>
      <c r="B61" s="116" t="s">
        <v>352</v>
      </c>
      <c r="C61" s="116" t="s">
        <v>354</v>
      </c>
      <c r="D61" s="116" t="s">
        <v>358</v>
      </c>
      <c r="E61" s="125" t="s">
        <v>360</v>
      </c>
    </row>
    <row r="62" spans="1:5" ht="25.5">
      <c r="A62" s="126" t="s">
        <v>395</v>
      </c>
      <c r="B62" s="112" t="s">
        <v>353</v>
      </c>
      <c r="C62" s="116" t="s">
        <v>355</v>
      </c>
      <c r="D62" s="116" t="s">
        <v>359</v>
      </c>
      <c r="E62" s="125" t="s">
        <v>318</v>
      </c>
    </row>
    <row r="63" spans="1:5" ht="12.75">
      <c r="A63" s="114" t="s">
        <v>318</v>
      </c>
      <c r="B63" s="116" t="s">
        <v>310</v>
      </c>
      <c r="C63" s="116" t="s">
        <v>48</v>
      </c>
      <c r="D63" s="112" t="s">
        <v>310</v>
      </c>
      <c r="E63" s="125" t="s">
        <v>349</v>
      </c>
    </row>
    <row r="64" spans="1:5" ht="12.75">
      <c r="A64" s="341" t="s">
        <v>341</v>
      </c>
      <c r="B64" s="112" t="s">
        <v>324</v>
      </c>
      <c r="C64" s="112" t="s">
        <v>356</v>
      </c>
      <c r="D64" s="113" t="s">
        <v>341</v>
      </c>
      <c r="E64" s="113" t="s">
        <v>324</v>
      </c>
    </row>
    <row r="65" spans="1:5" ht="12.75">
      <c r="A65" s="330" t="s">
        <v>144</v>
      </c>
      <c r="B65" s="112" t="s">
        <v>325</v>
      </c>
      <c r="C65" s="112" t="s">
        <v>357</v>
      </c>
      <c r="D65" s="330" t="s">
        <v>144</v>
      </c>
      <c r="E65" s="113" t="s">
        <v>325</v>
      </c>
    </row>
    <row r="66" spans="1:5" ht="13.5" thickBot="1">
      <c r="A66" s="339" t="s">
        <v>351</v>
      </c>
      <c r="B66" s="119" t="s">
        <v>252</v>
      </c>
      <c r="C66" s="119" t="s">
        <v>252</v>
      </c>
      <c r="D66" s="339" t="s">
        <v>351</v>
      </c>
      <c r="E66" s="136" t="s">
        <v>252</v>
      </c>
    </row>
    <row r="67" ht="18" customHeight="1"/>
    <row r="68" ht="20.25" customHeight="1"/>
    <row r="70" ht="12.75" customHeight="1"/>
    <row r="71" ht="15" customHeight="1"/>
    <row r="72" ht="15" customHeight="1"/>
  </sheetData>
  <sheetProtection/>
  <mergeCells count="12">
    <mergeCell ref="D37:E37"/>
    <mergeCell ref="A40:E40"/>
    <mergeCell ref="A44:E44"/>
    <mergeCell ref="A47:E47"/>
    <mergeCell ref="A55:E55"/>
    <mergeCell ref="A59:E59"/>
    <mergeCell ref="D2:E2"/>
    <mergeCell ref="A6:E6"/>
    <mergeCell ref="A10:E10"/>
    <mergeCell ref="A13:E13"/>
    <mergeCell ref="A21:E21"/>
    <mergeCell ref="A25:E25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10">
      <selection activeCell="B27" sqref="B27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389" t="s">
        <v>9</v>
      </c>
      <c r="B1" s="385" t="s">
        <v>7</v>
      </c>
      <c r="C1" s="385" t="s">
        <v>8</v>
      </c>
      <c r="D1" s="391" t="s">
        <v>3</v>
      </c>
      <c r="E1" s="391"/>
      <c r="F1" s="391"/>
      <c r="G1" s="385" t="s">
        <v>4</v>
      </c>
      <c r="H1" s="385" t="s">
        <v>5</v>
      </c>
      <c r="I1" s="387" t="s">
        <v>6</v>
      </c>
    </row>
    <row r="2" spans="1:9" ht="15" thickBot="1">
      <c r="A2" s="390"/>
      <c r="B2" s="386"/>
      <c r="C2" s="386"/>
      <c r="D2" s="24" t="s">
        <v>0</v>
      </c>
      <c r="E2" s="24" t="s">
        <v>1</v>
      </c>
      <c r="F2" s="24" t="s">
        <v>2</v>
      </c>
      <c r="G2" s="386"/>
      <c r="H2" s="386"/>
      <c r="I2" s="388"/>
    </row>
    <row r="3" spans="1:9" ht="17.25" customHeight="1" thickBot="1">
      <c r="A3" s="398" t="s">
        <v>258</v>
      </c>
      <c r="B3" s="399"/>
      <c r="C3" s="212"/>
      <c r="D3" s="212"/>
      <c r="E3" s="212"/>
      <c r="F3" s="212"/>
      <c r="G3" s="212"/>
      <c r="H3" s="212"/>
      <c r="I3" s="213"/>
    </row>
    <row r="4" spans="1:10" ht="15">
      <c r="A4" s="214" t="s">
        <v>11</v>
      </c>
      <c r="B4" s="215"/>
      <c r="C4" s="216">
        <f>C5+C6+C7</f>
        <v>403</v>
      </c>
      <c r="D4" s="217"/>
      <c r="E4" s="217"/>
      <c r="F4" s="217"/>
      <c r="G4" s="233">
        <f>G5+G6+G7</f>
        <v>449.64</v>
      </c>
      <c r="H4" s="217"/>
      <c r="I4" s="219"/>
      <c r="J4">
        <f>G4*100/G30</f>
        <v>21.196236305696452</v>
      </c>
    </row>
    <row r="5" spans="1:9" ht="15">
      <c r="A5" s="3" t="s">
        <v>284</v>
      </c>
      <c r="B5" s="258" t="s">
        <v>297</v>
      </c>
      <c r="C5" s="9">
        <v>185</v>
      </c>
      <c r="D5" s="9">
        <v>13.37</v>
      </c>
      <c r="E5" s="9">
        <v>13.45</v>
      </c>
      <c r="F5" s="9">
        <v>5.74</v>
      </c>
      <c r="G5" s="50">
        <v>198.27</v>
      </c>
      <c r="H5" s="13">
        <v>1.43</v>
      </c>
      <c r="I5" s="19">
        <v>229</v>
      </c>
    </row>
    <row r="6" spans="1:9" ht="15">
      <c r="A6" s="4"/>
      <c r="B6" s="266" t="s">
        <v>201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">
      <c r="A7" s="4"/>
      <c r="B7" s="259" t="s">
        <v>299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</row>
    <row r="8" spans="1:10" ht="15">
      <c r="A8" s="214" t="s">
        <v>156</v>
      </c>
      <c r="B8" s="89"/>
      <c r="C8" s="85"/>
      <c r="D8" s="85"/>
      <c r="E8" s="85"/>
      <c r="F8" s="85"/>
      <c r="G8" s="234">
        <f>G9</f>
        <v>67.5</v>
      </c>
      <c r="H8" s="92"/>
      <c r="I8" s="84"/>
      <c r="J8">
        <f>G8*100/G30</f>
        <v>3.181981030679011</v>
      </c>
    </row>
    <row r="9" spans="1:9" ht="15">
      <c r="A9" s="80" t="s">
        <v>285</v>
      </c>
      <c r="B9" s="265" t="s">
        <v>163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5">
      <c r="A10" s="235" t="s">
        <v>12</v>
      </c>
      <c r="B10" s="222"/>
      <c r="C10" s="223">
        <f>C11+C12+C13+C14+C15+C16+C17</f>
        <v>720</v>
      </c>
      <c r="D10" s="215"/>
      <c r="E10" s="215"/>
      <c r="F10" s="215"/>
      <c r="G10" s="239">
        <f>G11+G12+G13+G14+G15+G16+G17</f>
        <v>762.13</v>
      </c>
      <c r="H10" s="241"/>
      <c r="I10" s="225"/>
      <c r="J10">
        <f>G10*100/G30</f>
        <v>35.92715856165029</v>
      </c>
    </row>
    <row r="11" spans="1:9" ht="25.5" customHeight="1">
      <c r="A11" s="226" t="s">
        <v>286</v>
      </c>
      <c r="B11" s="261" t="s">
        <v>164</v>
      </c>
      <c r="C11" s="12">
        <v>50</v>
      </c>
      <c r="D11" s="12">
        <v>0.67</v>
      </c>
      <c r="E11" s="12">
        <v>3.05</v>
      </c>
      <c r="F11" s="12">
        <v>3.53</v>
      </c>
      <c r="G11" s="12">
        <v>44.89</v>
      </c>
      <c r="H11" s="12">
        <v>2.56</v>
      </c>
      <c r="I11" s="19">
        <v>42</v>
      </c>
    </row>
    <row r="12" spans="1:9" ht="30">
      <c r="A12" s="227"/>
      <c r="B12" s="260" t="s">
        <v>231</v>
      </c>
      <c r="C12" s="12">
        <v>200</v>
      </c>
      <c r="D12" s="12">
        <v>5.81</v>
      </c>
      <c r="E12" s="12">
        <v>6.91</v>
      </c>
      <c r="F12" s="12">
        <v>8.86</v>
      </c>
      <c r="G12" s="12">
        <v>121.42</v>
      </c>
      <c r="H12" s="17">
        <v>8.46</v>
      </c>
      <c r="I12" s="21">
        <v>57</v>
      </c>
    </row>
    <row r="13" spans="1:9" ht="15">
      <c r="A13" s="228"/>
      <c r="B13" s="260" t="s">
        <v>232</v>
      </c>
      <c r="C13" s="12">
        <v>80</v>
      </c>
      <c r="D13" s="12">
        <v>20.72</v>
      </c>
      <c r="E13" s="12">
        <v>22.35</v>
      </c>
      <c r="F13" s="12">
        <v>7.7</v>
      </c>
      <c r="G13" s="12">
        <v>315.28</v>
      </c>
      <c r="H13" s="16">
        <v>2.02</v>
      </c>
      <c r="I13" s="21">
        <v>305</v>
      </c>
    </row>
    <row r="14" spans="1:9" ht="15">
      <c r="A14" s="228"/>
      <c r="B14" s="260" t="s">
        <v>392</v>
      </c>
      <c r="C14" s="12">
        <v>150</v>
      </c>
      <c r="D14" s="12">
        <v>2.69</v>
      </c>
      <c r="E14" s="12">
        <v>4.08</v>
      </c>
      <c r="F14" s="12">
        <v>17.96</v>
      </c>
      <c r="G14" s="12">
        <v>120.77</v>
      </c>
      <c r="H14" s="16">
        <v>19.34</v>
      </c>
      <c r="I14" s="21" t="s">
        <v>147</v>
      </c>
    </row>
    <row r="15" spans="1:9" ht="17.25" customHeight="1">
      <c r="A15" s="4"/>
      <c r="B15" s="271" t="s">
        <v>211</v>
      </c>
      <c r="C15" s="12">
        <v>200</v>
      </c>
      <c r="D15" s="200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</row>
    <row r="16" spans="1:9" ht="12.75" customHeight="1">
      <c r="A16" s="4"/>
      <c r="B16" s="259" t="s">
        <v>212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/>
    </row>
    <row r="17" spans="1:10" ht="12.75" customHeight="1" thickBot="1">
      <c r="A17" s="27"/>
      <c r="B17" s="269" t="s">
        <v>241</v>
      </c>
      <c r="C17" s="79">
        <v>10</v>
      </c>
      <c r="D17" s="79">
        <v>0.76</v>
      </c>
      <c r="E17" s="79">
        <v>0.08</v>
      </c>
      <c r="F17" s="79">
        <v>4.9</v>
      </c>
      <c r="G17" s="79">
        <v>23.5</v>
      </c>
      <c r="H17" s="199">
        <v>0</v>
      </c>
      <c r="I17" s="270"/>
      <c r="J17" s="300"/>
    </row>
    <row r="18" spans="1:10" ht="15">
      <c r="A18" s="235" t="s">
        <v>13</v>
      </c>
      <c r="B18" s="222"/>
      <c r="C18" s="223">
        <f>C19+C21</f>
        <v>210</v>
      </c>
      <c r="D18" s="215"/>
      <c r="E18" s="215"/>
      <c r="F18" s="215"/>
      <c r="G18" s="239">
        <f>G19+G20+G21</f>
        <v>327.98</v>
      </c>
      <c r="H18" s="215"/>
      <c r="I18" s="225"/>
      <c r="J18">
        <f>G18*100/G30</f>
        <v>15.46112797692003</v>
      </c>
    </row>
    <row r="19" spans="1:9" ht="15">
      <c r="A19" s="5" t="s">
        <v>287</v>
      </c>
      <c r="B19" s="264" t="s">
        <v>263</v>
      </c>
      <c r="C19" s="11">
        <v>180</v>
      </c>
      <c r="D19" s="11">
        <v>5.9</v>
      </c>
      <c r="E19" s="11">
        <v>4.5</v>
      </c>
      <c r="F19" s="11">
        <v>20.34</v>
      </c>
      <c r="G19" s="206">
        <v>145.8</v>
      </c>
      <c r="H19" s="15">
        <v>1.08</v>
      </c>
      <c r="I19" s="22">
        <v>401</v>
      </c>
    </row>
    <row r="20" spans="1:9" ht="15">
      <c r="A20" s="309"/>
      <c r="B20" s="260" t="s">
        <v>289</v>
      </c>
      <c r="C20" s="12" t="s">
        <v>306</v>
      </c>
      <c r="D20" s="12">
        <v>0.4</v>
      </c>
      <c r="E20" s="12">
        <v>0.4</v>
      </c>
      <c r="F20" s="12">
        <v>9.83</v>
      </c>
      <c r="G20" s="61">
        <v>47.15</v>
      </c>
      <c r="H20" s="16">
        <v>10.03</v>
      </c>
      <c r="I20" s="19">
        <v>386</v>
      </c>
    </row>
    <row r="21" spans="1:9" ht="15.75" thickBot="1">
      <c r="A21" s="27"/>
      <c r="B21" s="269" t="s">
        <v>213</v>
      </c>
      <c r="C21" s="79">
        <v>30</v>
      </c>
      <c r="D21" s="79">
        <v>2.59</v>
      </c>
      <c r="E21" s="79">
        <v>4.75</v>
      </c>
      <c r="F21" s="79">
        <v>20.21</v>
      </c>
      <c r="G21" s="79">
        <v>135.03</v>
      </c>
      <c r="H21" s="199">
        <v>0.03</v>
      </c>
      <c r="I21" s="270">
        <v>491</v>
      </c>
    </row>
    <row r="22" spans="1:10" ht="15">
      <c r="A22" s="235" t="s">
        <v>14</v>
      </c>
      <c r="B22" s="222"/>
      <c r="C22" s="242">
        <f>C23+C24+C25+C26+C27+C28+C29</f>
        <v>487.3</v>
      </c>
      <c r="D22" s="215"/>
      <c r="E22" s="215"/>
      <c r="F22" s="215"/>
      <c r="G22" s="223">
        <f>G23+G24+G25+G26+G27+G28+G29</f>
        <v>514.07</v>
      </c>
      <c r="H22" s="215"/>
      <c r="I22" s="225"/>
      <c r="J22">
        <f>G22*100/G30</f>
        <v>24.233496125054213</v>
      </c>
    </row>
    <row r="23" spans="1:9" ht="22.5" customHeight="1">
      <c r="A23" s="4" t="s">
        <v>288</v>
      </c>
      <c r="B23" s="267" t="s">
        <v>402</v>
      </c>
      <c r="C23" s="9">
        <v>60</v>
      </c>
      <c r="D23" s="12">
        <v>1.05</v>
      </c>
      <c r="E23" s="12">
        <v>3.69</v>
      </c>
      <c r="F23" s="12">
        <v>10.58</v>
      </c>
      <c r="G23" s="12">
        <v>78.44</v>
      </c>
      <c r="H23" s="12">
        <v>0</v>
      </c>
      <c r="I23" s="19">
        <v>12</v>
      </c>
    </row>
    <row r="24" spans="1:9" ht="12.75" customHeight="1">
      <c r="A24" s="4"/>
      <c r="B24" s="260" t="s">
        <v>214</v>
      </c>
      <c r="C24" s="12">
        <v>150</v>
      </c>
      <c r="D24" s="12">
        <v>20</v>
      </c>
      <c r="E24" s="12">
        <v>9.53</v>
      </c>
      <c r="F24" s="12">
        <v>26.48</v>
      </c>
      <c r="G24" s="12">
        <v>272.79</v>
      </c>
      <c r="H24" s="16">
        <v>0.5</v>
      </c>
      <c r="I24" s="19" t="s">
        <v>66</v>
      </c>
    </row>
    <row r="25" spans="1:9" ht="12.75" customHeight="1">
      <c r="A25" s="228"/>
      <c r="B25" s="259" t="s">
        <v>233</v>
      </c>
      <c r="C25" s="12">
        <v>60</v>
      </c>
      <c r="D25" s="12">
        <v>0.31</v>
      </c>
      <c r="E25" s="12">
        <v>0.02</v>
      </c>
      <c r="F25" s="12">
        <v>11.05</v>
      </c>
      <c r="G25" s="12">
        <v>45.84</v>
      </c>
      <c r="H25" s="16">
        <v>0.24</v>
      </c>
      <c r="I25" s="19">
        <v>377</v>
      </c>
    </row>
    <row r="26" spans="1:9" ht="12.75" customHeight="1">
      <c r="A26" s="228"/>
      <c r="B26" s="260" t="s">
        <v>162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58</v>
      </c>
    </row>
    <row r="27" spans="1:9" ht="12.75" customHeight="1" thickBot="1">
      <c r="A27" s="27"/>
      <c r="B27" s="269" t="s">
        <v>404</v>
      </c>
      <c r="C27" s="277">
        <v>35</v>
      </c>
      <c r="D27" s="277">
        <v>2.63</v>
      </c>
      <c r="E27" s="277">
        <v>1.02</v>
      </c>
      <c r="F27" s="277">
        <v>17.99</v>
      </c>
      <c r="G27" s="277">
        <v>91.7</v>
      </c>
      <c r="H27" s="282">
        <v>0</v>
      </c>
      <c r="I27" s="29"/>
    </row>
    <row r="28" spans="1:9" ht="12.75" customHeight="1">
      <c r="A28" s="5"/>
      <c r="B28" s="264" t="s">
        <v>244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75"/>
    </row>
    <row r="29" spans="1:9" ht="12.75" customHeight="1" thickBot="1">
      <c r="A29" s="27"/>
      <c r="B29" s="281" t="s">
        <v>256</v>
      </c>
      <c r="C29" s="28">
        <v>1.5</v>
      </c>
      <c r="D29" s="28">
        <v>0.04</v>
      </c>
      <c r="E29" s="28">
        <v>0.01</v>
      </c>
      <c r="F29" s="28">
        <v>0.09</v>
      </c>
      <c r="G29" s="28">
        <v>0.59</v>
      </c>
      <c r="H29" s="28">
        <v>1.48</v>
      </c>
      <c r="I29" s="29"/>
    </row>
    <row r="30" spans="1:9" ht="29.25" customHeight="1" thickBot="1">
      <c r="A30" s="230" t="s">
        <v>25</v>
      </c>
      <c r="B30" s="231"/>
      <c r="C30" s="231"/>
      <c r="D30" s="40">
        <f>SUM(D5:D29)</f>
        <v>87.94999999999999</v>
      </c>
      <c r="E30" s="40">
        <f>SUM(E5:E29)</f>
        <v>85.44</v>
      </c>
      <c r="F30" s="40">
        <f>SUM(F5:F29)</f>
        <v>247.30000000000004</v>
      </c>
      <c r="G30" s="60">
        <f>G4+G8+G10+G18+G22</f>
        <v>2121.32</v>
      </c>
      <c r="H30" s="40">
        <f>SUM(H5:H29)</f>
        <v>91.67999999999999</v>
      </c>
      <c r="I30" s="232"/>
    </row>
    <row r="31" spans="1:9" ht="12.75" hidden="1">
      <c r="A31" s="393"/>
      <c r="B31" s="393"/>
      <c r="C31" s="393"/>
      <c r="D31" s="393"/>
      <c r="E31" s="393"/>
      <c r="F31" s="393"/>
      <c r="G31" s="393"/>
      <c r="H31" s="393"/>
      <c r="I31" s="393"/>
    </row>
    <row r="32" spans="1:9" ht="15.75">
      <c r="A32" s="384" t="s">
        <v>59</v>
      </c>
      <c r="B32" s="384"/>
      <c r="C32" s="384"/>
      <c r="D32" s="384"/>
      <c r="E32" s="384"/>
      <c r="F32" s="384"/>
      <c r="G32" s="384"/>
      <c r="H32" s="384"/>
      <c r="I32" s="384"/>
    </row>
    <row r="33" spans="1:9" ht="30" customHeight="1">
      <c r="A33" s="382" t="s">
        <v>378</v>
      </c>
      <c r="B33" s="383"/>
      <c r="C33" s="383"/>
      <c r="D33" s="383"/>
      <c r="E33" s="383"/>
      <c r="F33" s="383"/>
      <c r="G33" s="383"/>
      <c r="H33" s="383"/>
      <c r="I33" s="383"/>
    </row>
  </sheetData>
  <sheetProtection/>
  <mergeCells count="11">
    <mergeCell ref="D1:F1"/>
    <mergeCell ref="A3:B3"/>
    <mergeCell ref="A33:I33"/>
    <mergeCell ref="A31:I31"/>
    <mergeCell ref="A32:I32"/>
    <mergeCell ref="G1:G2"/>
    <mergeCell ref="H1:H2"/>
    <mergeCell ref="I1:I2"/>
    <mergeCell ref="A1:A2"/>
    <mergeCell ref="B1:B2"/>
    <mergeCell ref="C1:C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10">
      <selection activeCell="B24" sqref="B24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389" t="s">
        <v>9</v>
      </c>
      <c r="B1" s="385" t="s">
        <v>7</v>
      </c>
      <c r="C1" s="385" t="s">
        <v>8</v>
      </c>
      <c r="D1" s="391" t="s">
        <v>3</v>
      </c>
      <c r="E1" s="391"/>
      <c r="F1" s="391"/>
      <c r="G1" s="385" t="s">
        <v>4</v>
      </c>
      <c r="H1" s="385" t="s">
        <v>5</v>
      </c>
      <c r="I1" s="387" t="s">
        <v>6</v>
      </c>
    </row>
    <row r="2" spans="1:9" ht="15" thickBot="1">
      <c r="A2" s="390"/>
      <c r="B2" s="386"/>
      <c r="C2" s="386"/>
      <c r="D2" s="24" t="s">
        <v>0</v>
      </c>
      <c r="E2" s="24" t="s">
        <v>1</v>
      </c>
      <c r="F2" s="24" t="s">
        <v>2</v>
      </c>
      <c r="G2" s="386"/>
      <c r="H2" s="386"/>
      <c r="I2" s="388"/>
    </row>
    <row r="3" spans="1:9" ht="15.75" thickBot="1">
      <c r="A3" s="211" t="s">
        <v>259</v>
      </c>
      <c r="B3" s="212"/>
      <c r="C3" s="212"/>
      <c r="D3" s="212"/>
      <c r="E3" s="212"/>
      <c r="F3" s="212"/>
      <c r="G3" s="212"/>
      <c r="H3" s="212"/>
      <c r="I3" s="213"/>
    </row>
    <row r="4" spans="1:10" ht="15">
      <c r="A4" s="296" t="s">
        <v>11</v>
      </c>
      <c r="B4" s="217"/>
      <c r="C4" s="216">
        <f>C5+C6+C7</f>
        <v>411</v>
      </c>
      <c r="D4" s="217"/>
      <c r="E4" s="217"/>
      <c r="F4" s="217"/>
      <c r="G4" s="216">
        <f>G5+G6+G7</f>
        <v>397.56</v>
      </c>
      <c r="H4" s="217"/>
      <c r="I4" s="219"/>
      <c r="J4">
        <f>G4*100/G30</f>
        <v>19.415332623580085</v>
      </c>
    </row>
    <row r="5" spans="1:9" ht="17.25" customHeight="1">
      <c r="A5" s="3" t="s">
        <v>284</v>
      </c>
      <c r="B5" s="258" t="s">
        <v>234</v>
      </c>
      <c r="C5" s="9">
        <v>200</v>
      </c>
      <c r="D5" s="9">
        <v>8.31</v>
      </c>
      <c r="E5" s="9">
        <v>8.68</v>
      </c>
      <c r="F5" s="9">
        <v>38.82</v>
      </c>
      <c r="G5" s="9">
        <v>267.85</v>
      </c>
      <c r="H5" s="13">
        <v>1.95</v>
      </c>
      <c r="I5" s="19">
        <v>199</v>
      </c>
    </row>
    <row r="6" spans="1:9" ht="15">
      <c r="A6" s="4"/>
      <c r="B6" s="259" t="s">
        <v>379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76" t="s">
        <v>162</v>
      </c>
      <c r="C7" s="79">
        <v>180</v>
      </c>
      <c r="D7" s="79">
        <v>0.09</v>
      </c>
      <c r="E7" s="79">
        <v>0.02</v>
      </c>
      <c r="F7" s="279">
        <v>6.01</v>
      </c>
      <c r="G7" s="79">
        <v>24.55</v>
      </c>
      <c r="H7" s="199">
        <v>0.04</v>
      </c>
      <c r="I7" s="270" t="s">
        <v>58</v>
      </c>
    </row>
    <row r="8" spans="1:10" ht="15">
      <c r="A8" s="214" t="s">
        <v>156</v>
      </c>
      <c r="B8" s="89"/>
      <c r="C8" s="238">
        <v>0.05</v>
      </c>
      <c r="D8" s="85"/>
      <c r="E8" s="81"/>
      <c r="F8" s="81"/>
      <c r="G8" s="83">
        <f>G9</f>
        <v>47.15</v>
      </c>
      <c r="H8" s="274"/>
      <c r="I8" s="82"/>
      <c r="J8">
        <f>G8*100/G30</f>
        <v>2.30262836603733</v>
      </c>
    </row>
    <row r="9" spans="1:9" ht="15">
      <c r="A9" s="80" t="s">
        <v>285</v>
      </c>
      <c r="B9" s="260" t="s">
        <v>289</v>
      </c>
      <c r="C9" s="12" t="s">
        <v>306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10" ht="15">
      <c r="A10" s="235" t="s">
        <v>12</v>
      </c>
      <c r="B10" s="222"/>
      <c r="C10" s="223">
        <f>C11+C12+C13+C14+C15+C16+C17</f>
        <v>730</v>
      </c>
      <c r="D10" s="215"/>
      <c r="E10" s="215"/>
      <c r="F10" s="215"/>
      <c r="G10" s="223">
        <f>G11+G12+G13+G14+G15+G16+G17</f>
        <v>794.96</v>
      </c>
      <c r="H10" s="215"/>
      <c r="I10" s="225"/>
      <c r="J10">
        <f>G10*100/G30</f>
        <v>38.82285144994774</v>
      </c>
    </row>
    <row r="11" spans="1:9" ht="15">
      <c r="A11" s="226" t="s">
        <v>286</v>
      </c>
      <c r="B11" s="258" t="s">
        <v>390</v>
      </c>
      <c r="C11" s="9">
        <v>60</v>
      </c>
      <c r="D11" s="9">
        <v>1.13</v>
      </c>
      <c r="E11" s="9">
        <v>3.3</v>
      </c>
      <c r="F11" s="9">
        <v>6.99</v>
      </c>
      <c r="G11" s="9">
        <v>63.18</v>
      </c>
      <c r="H11" s="18">
        <v>15.7</v>
      </c>
      <c r="I11" s="23">
        <v>54</v>
      </c>
    </row>
    <row r="12" spans="1:9" ht="30" customHeight="1">
      <c r="A12" s="227"/>
      <c r="B12" s="1" t="s">
        <v>260</v>
      </c>
      <c r="C12" s="12">
        <v>200</v>
      </c>
      <c r="D12" s="12">
        <v>5.93</v>
      </c>
      <c r="E12" s="12">
        <v>6.56</v>
      </c>
      <c r="F12" s="12">
        <v>6.2</v>
      </c>
      <c r="G12" s="12">
        <v>107.94</v>
      </c>
      <c r="H12" s="17">
        <v>4.57</v>
      </c>
      <c r="I12" s="19" t="s">
        <v>275</v>
      </c>
    </row>
    <row r="13" spans="1:9" ht="15">
      <c r="A13" s="228"/>
      <c r="B13" s="260" t="s">
        <v>291</v>
      </c>
      <c r="C13" s="12">
        <v>80</v>
      </c>
      <c r="D13" s="12">
        <v>23.46</v>
      </c>
      <c r="E13" s="12">
        <v>14.18</v>
      </c>
      <c r="F13" s="12">
        <v>11.95</v>
      </c>
      <c r="G13" s="12">
        <v>271.19</v>
      </c>
      <c r="H13" s="16">
        <v>43.01</v>
      </c>
      <c r="I13" s="19">
        <v>387</v>
      </c>
    </row>
    <row r="14" spans="1:9" ht="30">
      <c r="A14" s="228"/>
      <c r="B14" s="258" t="s">
        <v>272</v>
      </c>
      <c r="C14" s="9">
        <v>150</v>
      </c>
      <c r="D14" s="9">
        <v>5.86</v>
      </c>
      <c r="E14" s="9">
        <v>3.59</v>
      </c>
      <c r="F14" s="9">
        <v>37.42</v>
      </c>
      <c r="G14" s="9">
        <v>205.58</v>
      </c>
      <c r="H14" s="13">
        <v>0</v>
      </c>
      <c r="I14" s="19">
        <v>219</v>
      </c>
    </row>
    <row r="15" spans="1:9" ht="15.75" customHeight="1">
      <c r="A15" s="4"/>
      <c r="B15" s="266" t="s">
        <v>204</v>
      </c>
      <c r="C15" s="12">
        <v>200</v>
      </c>
      <c r="D15" s="12">
        <v>0.3</v>
      </c>
      <c r="E15" s="12">
        <v>0.07</v>
      </c>
      <c r="F15" s="12">
        <v>14.54</v>
      </c>
      <c r="G15" s="12">
        <v>60.47</v>
      </c>
      <c r="H15" s="12">
        <v>0</v>
      </c>
      <c r="I15" s="19">
        <v>376</v>
      </c>
    </row>
    <row r="16" spans="1:9" ht="15">
      <c r="A16" s="4"/>
      <c r="B16" s="259" t="s">
        <v>374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/>
    </row>
    <row r="17" spans="1:9" ht="15.75" thickBot="1">
      <c r="A17" s="27"/>
      <c r="B17" s="269" t="s">
        <v>168</v>
      </c>
      <c r="C17" s="79">
        <v>20</v>
      </c>
      <c r="D17" s="79">
        <v>1.52</v>
      </c>
      <c r="E17" s="79">
        <v>0.16</v>
      </c>
      <c r="F17" s="79">
        <v>9.8</v>
      </c>
      <c r="G17" s="79">
        <v>47</v>
      </c>
      <c r="H17" s="79">
        <v>0</v>
      </c>
      <c r="I17" s="29"/>
    </row>
    <row r="18" spans="1:10" ht="15">
      <c r="A18" s="235" t="s">
        <v>13</v>
      </c>
      <c r="B18" s="222"/>
      <c r="C18" s="223">
        <f>C19+C20</f>
        <v>250</v>
      </c>
      <c r="D18" s="215"/>
      <c r="E18" s="215"/>
      <c r="F18" s="215"/>
      <c r="G18" s="223">
        <f>G19+G20</f>
        <v>309.25</v>
      </c>
      <c r="H18" s="215"/>
      <c r="I18" s="225"/>
      <c r="J18">
        <f>G18*100/G30</f>
        <v>15.102604924645693</v>
      </c>
    </row>
    <row r="19" spans="1:9" ht="15">
      <c r="A19" s="5" t="s">
        <v>287</v>
      </c>
      <c r="B19" s="263" t="s">
        <v>300</v>
      </c>
      <c r="C19" s="9">
        <v>190</v>
      </c>
      <c r="D19" s="9">
        <v>5.51</v>
      </c>
      <c r="E19" s="9">
        <v>4.75</v>
      </c>
      <c r="F19" s="9">
        <v>7.6</v>
      </c>
      <c r="G19" s="9">
        <v>100.7</v>
      </c>
      <c r="H19" s="13">
        <v>1.33</v>
      </c>
      <c r="I19" s="23">
        <v>401</v>
      </c>
    </row>
    <row r="20" spans="1:9" ht="15.75" thickBot="1">
      <c r="A20" s="27"/>
      <c r="B20" s="276" t="s">
        <v>219</v>
      </c>
      <c r="C20" s="79">
        <v>60</v>
      </c>
      <c r="D20" s="79">
        <v>5.13</v>
      </c>
      <c r="E20" s="79">
        <v>6.85</v>
      </c>
      <c r="F20" s="79">
        <v>31.14</v>
      </c>
      <c r="G20" s="79">
        <v>208.55</v>
      </c>
      <c r="H20" s="199">
        <v>0.26</v>
      </c>
      <c r="I20" s="68">
        <v>460</v>
      </c>
    </row>
    <row r="21" spans="1:10" ht="15">
      <c r="A21" s="235" t="s">
        <v>14</v>
      </c>
      <c r="B21" s="222"/>
      <c r="C21" s="242">
        <f>C22+C23+C24+C25+C26+C27+C28+C29</f>
        <v>522.3</v>
      </c>
      <c r="D21" s="215"/>
      <c r="E21" s="215"/>
      <c r="F21" s="215"/>
      <c r="G21" s="223">
        <f>G22+G23+G24+G25+G26+G27+G28+G29</f>
        <v>498.74</v>
      </c>
      <c r="H21" s="215"/>
      <c r="I21" s="225"/>
      <c r="J21">
        <f>G21*100/G30</f>
        <v>24.356582635789145</v>
      </c>
    </row>
    <row r="22" spans="1:9" ht="24.75" customHeight="1">
      <c r="A22" s="4" t="s">
        <v>288</v>
      </c>
      <c r="B22" s="265" t="s">
        <v>405</v>
      </c>
      <c r="C22" s="9">
        <v>60</v>
      </c>
      <c r="D22" s="9">
        <v>0.78</v>
      </c>
      <c r="E22" s="9">
        <v>3.05</v>
      </c>
      <c r="F22" s="9">
        <v>2.32</v>
      </c>
      <c r="G22" s="9">
        <v>40.15</v>
      </c>
      <c r="H22" s="18">
        <v>34.53</v>
      </c>
      <c r="I22" s="23">
        <v>11</v>
      </c>
    </row>
    <row r="23" spans="1:9" ht="24" customHeight="1">
      <c r="A23" s="4"/>
      <c r="B23" s="268" t="s">
        <v>261</v>
      </c>
      <c r="C23" s="12">
        <v>90</v>
      </c>
      <c r="D23" s="12">
        <v>15.88</v>
      </c>
      <c r="E23" s="12">
        <v>6.93</v>
      </c>
      <c r="F23" s="12">
        <v>5.75</v>
      </c>
      <c r="G23" s="12">
        <v>149.4</v>
      </c>
      <c r="H23" s="16">
        <v>1.21</v>
      </c>
      <c r="I23" s="19">
        <v>272</v>
      </c>
    </row>
    <row r="24" spans="1:9" ht="23.25" customHeight="1">
      <c r="A24" s="228"/>
      <c r="B24" s="260" t="s">
        <v>235</v>
      </c>
      <c r="C24" s="12">
        <v>130</v>
      </c>
      <c r="D24" s="12">
        <v>3.46</v>
      </c>
      <c r="E24" s="12">
        <v>2.64</v>
      </c>
      <c r="F24" s="12">
        <v>21.05</v>
      </c>
      <c r="G24" s="12">
        <v>149.47</v>
      </c>
      <c r="H24" s="61">
        <v>17.24</v>
      </c>
      <c r="I24" s="19">
        <v>163</v>
      </c>
    </row>
    <row r="25" spans="1:9" ht="15">
      <c r="A25" s="228"/>
      <c r="B25" s="259" t="s">
        <v>170</v>
      </c>
      <c r="C25" s="12">
        <v>180</v>
      </c>
      <c r="D25" s="12">
        <v>0.15</v>
      </c>
      <c r="E25" s="12">
        <v>0.03</v>
      </c>
      <c r="F25" s="12">
        <v>7.22</v>
      </c>
      <c r="G25" s="12">
        <v>30.92</v>
      </c>
      <c r="H25" s="16">
        <v>2.84</v>
      </c>
      <c r="I25" s="19" t="s">
        <v>57</v>
      </c>
    </row>
    <row r="26" spans="1:9" ht="15">
      <c r="A26" s="4"/>
      <c r="B26" s="259" t="s">
        <v>375</v>
      </c>
      <c r="C26" s="12">
        <v>35</v>
      </c>
      <c r="D26" s="12">
        <v>2.31</v>
      </c>
      <c r="E26" s="12">
        <v>0.42</v>
      </c>
      <c r="F26" s="12">
        <v>13.86</v>
      </c>
      <c r="G26" s="12">
        <v>69.3</v>
      </c>
      <c r="H26" s="16">
        <v>0</v>
      </c>
      <c r="I26" s="42"/>
    </row>
    <row r="27" spans="1:9" ht="15.75" thickBot="1">
      <c r="A27" s="27"/>
      <c r="B27" s="269" t="s">
        <v>376</v>
      </c>
      <c r="C27" s="79">
        <v>25</v>
      </c>
      <c r="D27" s="79">
        <v>1.9</v>
      </c>
      <c r="E27" s="79">
        <v>0.2</v>
      </c>
      <c r="F27" s="79">
        <v>12.25</v>
      </c>
      <c r="G27" s="79">
        <v>58.75</v>
      </c>
      <c r="H27" s="199">
        <v>0</v>
      </c>
      <c r="I27" s="29"/>
    </row>
    <row r="28" spans="1:9" ht="15">
      <c r="A28" s="5"/>
      <c r="B28" s="264" t="s">
        <v>244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75"/>
    </row>
    <row r="29" spans="1:9" ht="15.75" thickBot="1">
      <c r="A29" s="27"/>
      <c r="B29" s="280" t="s">
        <v>256</v>
      </c>
      <c r="C29" s="93">
        <v>1.5</v>
      </c>
      <c r="D29" s="93">
        <v>0.04</v>
      </c>
      <c r="E29" s="93">
        <v>0.01</v>
      </c>
      <c r="F29" s="93">
        <v>0.09</v>
      </c>
      <c r="G29" s="93">
        <v>0.59</v>
      </c>
      <c r="H29" s="93">
        <v>1.48</v>
      </c>
      <c r="I29" s="94"/>
    </row>
    <row r="30" spans="1:9" ht="29.25" customHeight="1" thickBot="1">
      <c r="A30" s="230" t="s">
        <v>26</v>
      </c>
      <c r="B30" s="231"/>
      <c r="C30" s="231"/>
      <c r="D30" s="40">
        <f>SUM(D5:D29)</f>
        <v>85.42000000000002</v>
      </c>
      <c r="E30" s="40">
        <f>SUM(E5:E29)</f>
        <v>67.16000000000001</v>
      </c>
      <c r="F30" s="40">
        <f>SUM(F5:F29)</f>
        <v>263.7199999999999</v>
      </c>
      <c r="G30" s="60">
        <f>G4+G8+G10+G18+G21</f>
        <v>2047.66</v>
      </c>
      <c r="H30" s="40">
        <f>SUM(H5:H29)</f>
        <v>134.43</v>
      </c>
      <c r="I30" s="232"/>
    </row>
    <row r="31" spans="1:9" ht="12.75" hidden="1">
      <c r="A31" s="393"/>
      <c r="B31" s="393"/>
      <c r="C31" s="393"/>
      <c r="D31" s="393"/>
      <c r="E31" s="393"/>
      <c r="F31" s="393"/>
      <c r="G31" s="393"/>
      <c r="H31" s="393"/>
      <c r="I31" s="393"/>
    </row>
    <row r="32" spans="1:9" ht="15.75">
      <c r="A32" s="384" t="s">
        <v>59</v>
      </c>
      <c r="B32" s="384"/>
      <c r="C32" s="384"/>
      <c r="D32" s="384"/>
      <c r="E32" s="384"/>
      <c r="F32" s="384"/>
      <c r="G32" s="384"/>
      <c r="H32" s="384"/>
      <c r="I32" s="384"/>
    </row>
    <row r="33" spans="1:9" ht="12.75" customHeight="1">
      <c r="A33" s="382" t="s">
        <v>378</v>
      </c>
      <c r="B33" s="383"/>
      <c r="C33" s="383"/>
      <c r="D33" s="383"/>
      <c r="E33" s="383"/>
      <c r="F33" s="383"/>
      <c r="G33" s="383"/>
      <c r="H33" s="383"/>
      <c r="I33" s="383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10">
      <selection activeCell="I24" sqref="I24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389" t="s">
        <v>9</v>
      </c>
      <c r="B1" s="385" t="s">
        <v>7</v>
      </c>
      <c r="C1" s="385" t="s">
        <v>8</v>
      </c>
      <c r="D1" s="391" t="s">
        <v>3</v>
      </c>
      <c r="E1" s="391"/>
      <c r="F1" s="391"/>
      <c r="G1" s="385" t="s">
        <v>4</v>
      </c>
      <c r="H1" s="385" t="s">
        <v>5</v>
      </c>
      <c r="I1" s="387" t="s">
        <v>6</v>
      </c>
    </row>
    <row r="2" spans="1:9" ht="15" thickBot="1">
      <c r="A2" s="390"/>
      <c r="B2" s="386"/>
      <c r="C2" s="386"/>
      <c r="D2" s="24" t="s">
        <v>0</v>
      </c>
      <c r="E2" s="24" t="s">
        <v>1</v>
      </c>
      <c r="F2" s="24" t="s">
        <v>2</v>
      </c>
      <c r="G2" s="386"/>
      <c r="H2" s="386"/>
      <c r="I2" s="388"/>
    </row>
    <row r="3" spans="1:9" ht="15.75" customHeight="1" thickBot="1">
      <c r="A3" s="211" t="s">
        <v>27</v>
      </c>
      <c r="B3" s="212"/>
      <c r="C3" s="212"/>
      <c r="D3" s="212"/>
      <c r="E3" s="212"/>
      <c r="F3" s="212"/>
      <c r="G3" s="212"/>
      <c r="H3" s="212"/>
      <c r="I3" s="213"/>
    </row>
    <row r="4" spans="1:10" ht="15">
      <c r="A4" s="214" t="s">
        <v>11</v>
      </c>
      <c r="B4" s="215"/>
      <c r="C4" s="216">
        <f>C5+C6+C7</f>
        <v>411</v>
      </c>
      <c r="D4" s="217"/>
      <c r="E4" s="217"/>
      <c r="F4" s="217"/>
      <c r="G4" s="216">
        <f>G5+G6+G7</f>
        <v>438.62</v>
      </c>
      <c r="H4" s="217"/>
      <c r="I4" s="219"/>
      <c r="J4">
        <f>G4*100/G30</f>
        <v>21.550207827684808</v>
      </c>
    </row>
    <row r="5" spans="1:9" ht="17.25" customHeight="1">
      <c r="A5" s="3" t="s">
        <v>284</v>
      </c>
      <c r="B5" s="258" t="s">
        <v>240</v>
      </c>
      <c r="C5" s="9">
        <v>200</v>
      </c>
      <c r="D5" s="9">
        <v>6.98</v>
      </c>
      <c r="E5" s="9">
        <v>8.04</v>
      </c>
      <c r="F5" s="9">
        <v>28.09</v>
      </c>
      <c r="G5" s="9">
        <v>213.78</v>
      </c>
      <c r="H5" s="13">
        <v>1.95</v>
      </c>
      <c r="I5" s="19">
        <v>199</v>
      </c>
    </row>
    <row r="6" spans="1:9" ht="15">
      <c r="A6" s="4"/>
      <c r="B6" s="259" t="s">
        <v>379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69" t="s">
        <v>202</v>
      </c>
      <c r="C7" s="79">
        <v>180</v>
      </c>
      <c r="D7" s="79">
        <v>4.37</v>
      </c>
      <c r="E7" s="79">
        <v>4.43</v>
      </c>
      <c r="F7" s="79">
        <v>15.33</v>
      </c>
      <c r="G7" s="79">
        <v>119.68</v>
      </c>
      <c r="H7" s="79">
        <v>1.76</v>
      </c>
      <c r="I7" s="270">
        <v>395</v>
      </c>
    </row>
    <row r="8" spans="1:10" ht="15">
      <c r="A8" s="214" t="s">
        <v>156</v>
      </c>
      <c r="B8" s="89"/>
      <c r="C8" s="238">
        <v>0.05</v>
      </c>
      <c r="D8" s="85"/>
      <c r="E8" s="92"/>
      <c r="F8" s="92"/>
      <c r="G8" s="237">
        <f>G9</f>
        <v>84.4</v>
      </c>
      <c r="H8" s="92"/>
      <c r="I8" s="84"/>
      <c r="J8">
        <f>G8*100/G30</f>
        <v>4.146727328112256</v>
      </c>
    </row>
    <row r="9" spans="1:9" ht="15.75" thickBot="1">
      <c r="A9" s="80" t="s">
        <v>285</v>
      </c>
      <c r="B9" s="269" t="s">
        <v>247</v>
      </c>
      <c r="C9" s="79">
        <v>200</v>
      </c>
      <c r="D9" s="79">
        <v>1</v>
      </c>
      <c r="E9" s="79">
        <v>0</v>
      </c>
      <c r="F9" s="79">
        <v>20.2</v>
      </c>
      <c r="G9" s="79">
        <v>84.4</v>
      </c>
      <c r="H9" s="79">
        <v>6</v>
      </c>
      <c r="I9" s="68">
        <v>418</v>
      </c>
    </row>
    <row r="10" spans="1:10" ht="15">
      <c r="A10" s="235" t="s">
        <v>12</v>
      </c>
      <c r="B10" s="222"/>
      <c r="C10" s="223">
        <f>C11+C12+C13+C14+C15+C16+C17+C18</f>
        <v>730</v>
      </c>
      <c r="D10" s="215"/>
      <c r="E10" s="215"/>
      <c r="F10" s="215"/>
      <c r="G10" s="223">
        <f>G11+G12+G13+G14+G15+G16+G17+G18</f>
        <v>784.63</v>
      </c>
      <c r="H10" s="215"/>
      <c r="I10" s="225"/>
      <c r="J10">
        <f>G10*100/G30</f>
        <v>38.55031591773364</v>
      </c>
    </row>
    <row r="11" spans="1:9" ht="15" customHeight="1">
      <c r="A11" s="226" t="s">
        <v>286</v>
      </c>
      <c r="B11" s="265" t="s">
        <v>273</v>
      </c>
      <c r="C11" s="9">
        <v>60</v>
      </c>
      <c r="D11" s="9">
        <v>0.98</v>
      </c>
      <c r="E11" s="9">
        <v>3.06</v>
      </c>
      <c r="F11" s="9">
        <v>3.81</v>
      </c>
      <c r="G11" s="9">
        <v>47.48</v>
      </c>
      <c r="H11" s="18">
        <v>9.67</v>
      </c>
      <c r="I11" s="23">
        <v>21</v>
      </c>
    </row>
    <row r="12" spans="1:9" ht="16.5" customHeight="1">
      <c r="A12" s="227"/>
      <c r="B12" s="260" t="s">
        <v>165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228"/>
      <c r="B13" s="260" t="s">
        <v>237</v>
      </c>
      <c r="C13" s="12">
        <v>80</v>
      </c>
      <c r="D13" s="12">
        <v>12.33</v>
      </c>
      <c r="E13" s="12">
        <v>13.54</v>
      </c>
      <c r="F13" s="12">
        <v>8.02</v>
      </c>
      <c r="G13" s="12">
        <v>204.22</v>
      </c>
      <c r="H13" s="17">
        <v>0.36</v>
      </c>
      <c r="I13" s="19">
        <v>295</v>
      </c>
    </row>
    <row r="14" spans="1:9" ht="16.5" customHeight="1">
      <c r="A14" s="201"/>
      <c r="B14" s="260" t="s">
        <v>238</v>
      </c>
      <c r="C14" s="12">
        <v>130</v>
      </c>
      <c r="D14" s="12">
        <v>7.45</v>
      </c>
      <c r="E14" s="12">
        <v>3.4</v>
      </c>
      <c r="F14" s="12">
        <v>33.72</v>
      </c>
      <c r="G14" s="12">
        <v>194.94</v>
      </c>
      <c r="H14" s="17">
        <v>0</v>
      </c>
      <c r="I14" s="19">
        <v>313</v>
      </c>
    </row>
    <row r="15" spans="1:9" ht="15">
      <c r="A15" s="4"/>
      <c r="B15" s="260" t="s">
        <v>239</v>
      </c>
      <c r="C15" s="12">
        <v>30</v>
      </c>
      <c r="D15" s="12">
        <v>0.52</v>
      </c>
      <c r="E15" s="12">
        <v>1.98</v>
      </c>
      <c r="F15" s="12">
        <v>2.51</v>
      </c>
      <c r="G15" s="12">
        <v>30.21</v>
      </c>
      <c r="H15" s="17">
        <v>0.48</v>
      </c>
      <c r="I15" s="19">
        <v>355</v>
      </c>
    </row>
    <row r="16" spans="1:9" ht="15">
      <c r="A16" s="80"/>
      <c r="B16" s="262" t="s">
        <v>167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80"/>
      <c r="B17" s="259" t="s">
        <v>374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/>
    </row>
    <row r="18" spans="1:9" ht="15.75" thickBot="1">
      <c r="A18" s="27"/>
      <c r="B18" s="269" t="s">
        <v>241</v>
      </c>
      <c r="C18" s="79">
        <v>10</v>
      </c>
      <c r="D18" s="79">
        <v>0.76</v>
      </c>
      <c r="E18" s="79">
        <v>0.08</v>
      </c>
      <c r="F18" s="79">
        <v>4.9</v>
      </c>
      <c r="G18" s="79">
        <v>23.5</v>
      </c>
      <c r="H18" s="199">
        <v>0</v>
      </c>
      <c r="I18" s="270"/>
    </row>
    <row r="19" spans="1:10" ht="15">
      <c r="A19" s="235" t="s">
        <v>13</v>
      </c>
      <c r="B19" s="222"/>
      <c r="C19" s="223">
        <f>C20+100</f>
        <v>290</v>
      </c>
      <c r="D19" s="215"/>
      <c r="E19" s="215"/>
      <c r="F19" s="215"/>
      <c r="G19" s="239">
        <f>G20+G21</f>
        <v>188.52</v>
      </c>
      <c r="H19" s="215"/>
      <c r="I19" s="225"/>
      <c r="J19">
        <f>G19*100/G30</f>
        <v>9.262334548527518</v>
      </c>
    </row>
    <row r="20" spans="1:9" ht="14.25" customHeight="1">
      <c r="A20" s="5" t="s">
        <v>287</v>
      </c>
      <c r="B20" s="263" t="s">
        <v>298</v>
      </c>
      <c r="C20" s="207">
        <v>190</v>
      </c>
      <c r="D20" s="207">
        <v>4.94</v>
      </c>
      <c r="E20" s="207">
        <v>4.75</v>
      </c>
      <c r="F20" s="207">
        <v>20.9</v>
      </c>
      <c r="G20" s="207">
        <v>145.3</v>
      </c>
      <c r="H20" s="208">
        <v>1.71</v>
      </c>
      <c r="I20" s="209">
        <v>420</v>
      </c>
    </row>
    <row r="21" spans="1:9" ht="14.25" customHeight="1" thickBot="1">
      <c r="A21" s="5"/>
      <c r="B21" s="260" t="s">
        <v>361</v>
      </c>
      <c r="C21" s="12" t="s">
        <v>362</v>
      </c>
      <c r="D21" s="12">
        <v>0.9</v>
      </c>
      <c r="E21" s="12">
        <v>0.2</v>
      </c>
      <c r="F21" s="12">
        <v>8.14</v>
      </c>
      <c r="G21" s="61">
        <v>43.22</v>
      </c>
      <c r="H21" s="16">
        <v>60.3</v>
      </c>
      <c r="I21" s="19">
        <v>386</v>
      </c>
    </row>
    <row r="22" spans="1:10" ht="15">
      <c r="A22" s="221" t="s">
        <v>14</v>
      </c>
      <c r="B22" s="229"/>
      <c r="C22" s="236">
        <f>C23+C24+C25+C27+C26+C28+C29</f>
        <v>549.5</v>
      </c>
      <c r="D22" s="217"/>
      <c r="E22" s="217"/>
      <c r="F22" s="217"/>
      <c r="G22" s="216">
        <f>G23+G24+G25+G26+G27+G28+G29</f>
        <v>539.1700000000002</v>
      </c>
      <c r="H22" s="217"/>
      <c r="I22" s="219"/>
      <c r="J22">
        <f>G22*100/G30</f>
        <v>26.49041437794178</v>
      </c>
    </row>
    <row r="23" spans="1:9" ht="21" customHeight="1">
      <c r="A23" s="4" t="s">
        <v>288</v>
      </c>
      <c r="B23" s="261" t="s">
        <v>274</v>
      </c>
      <c r="C23" s="12">
        <v>60</v>
      </c>
      <c r="D23" s="12">
        <v>1.03</v>
      </c>
      <c r="E23" s="12">
        <v>3.13</v>
      </c>
      <c r="F23" s="12">
        <v>6.19</v>
      </c>
      <c r="G23" s="12">
        <v>57.5</v>
      </c>
      <c r="H23" s="16">
        <v>5.43</v>
      </c>
      <c r="I23" s="19">
        <v>26</v>
      </c>
    </row>
    <row r="24" spans="1:9" ht="26.25" customHeight="1">
      <c r="A24" s="228"/>
      <c r="B24" s="273" t="s">
        <v>393</v>
      </c>
      <c r="C24" s="12">
        <v>228</v>
      </c>
      <c r="D24" s="12">
        <v>11.14</v>
      </c>
      <c r="E24" s="12">
        <v>12.49</v>
      </c>
      <c r="F24" s="12">
        <v>21.81</v>
      </c>
      <c r="G24" s="12">
        <v>245.08</v>
      </c>
      <c r="H24" s="16">
        <v>21.85</v>
      </c>
      <c r="I24" s="19" t="s">
        <v>394</v>
      </c>
    </row>
    <row r="25" spans="1:9" ht="15">
      <c r="A25" s="228"/>
      <c r="B25" s="260" t="s">
        <v>162</v>
      </c>
      <c r="C25" s="12">
        <v>180</v>
      </c>
      <c r="D25" s="12">
        <v>0.09</v>
      </c>
      <c r="E25" s="12">
        <v>0.02</v>
      </c>
      <c r="F25" s="61">
        <v>6.01</v>
      </c>
      <c r="G25" s="12">
        <v>24.55</v>
      </c>
      <c r="H25" s="16">
        <v>0.04</v>
      </c>
      <c r="I25" s="19" t="s">
        <v>58</v>
      </c>
    </row>
    <row r="26" spans="1:9" ht="15">
      <c r="A26" s="228"/>
      <c r="B26" s="259" t="s">
        <v>220</v>
      </c>
      <c r="C26" s="12">
        <v>20</v>
      </c>
      <c r="D26" s="12">
        <v>1.5</v>
      </c>
      <c r="E26" s="12">
        <v>1.96</v>
      </c>
      <c r="F26" s="12">
        <v>14.88</v>
      </c>
      <c r="G26" s="12">
        <v>83.4</v>
      </c>
      <c r="H26" s="12">
        <v>0</v>
      </c>
      <c r="I26" s="42"/>
    </row>
    <row r="27" spans="1:9" ht="15">
      <c r="A27" s="228"/>
      <c r="B27" s="259" t="s">
        <v>375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5.75" customHeight="1" thickBot="1">
      <c r="A28" s="27"/>
      <c r="B28" s="269" t="s">
        <v>376</v>
      </c>
      <c r="C28" s="79">
        <v>25</v>
      </c>
      <c r="D28" s="79">
        <v>1.9</v>
      </c>
      <c r="E28" s="79">
        <v>0.2</v>
      </c>
      <c r="F28" s="79">
        <v>12.25</v>
      </c>
      <c r="G28" s="79">
        <v>58.75</v>
      </c>
      <c r="H28" s="199">
        <v>0</v>
      </c>
      <c r="I28" s="29"/>
    </row>
    <row r="29" spans="1:9" ht="16.5" customHeight="1" thickBot="1">
      <c r="A29" s="87"/>
      <c r="B29" s="280" t="s">
        <v>256</v>
      </c>
      <c r="C29" s="93">
        <v>1.5</v>
      </c>
      <c r="D29" s="93">
        <v>0.04</v>
      </c>
      <c r="E29" s="93">
        <v>0.01</v>
      </c>
      <c r="F29" s="93">
        <v>0.09</v>
      </c>
      <c r="G29" s="93">
        <v>0.59</v>
      </c>
      <c r="H29" s="93">
        <v>1.48</v>
      </c>
      <c r="I29" s="94"/>
    </row>
    <row r="30" spans="1:9" ht="28.5" customHeight="1" thickBot="1">
      <c r="A30" s="230" t="s">
        <v>28</v>
      </c>
      <c r="B30" s="231"/>
      <c r="C30" s="231"/>
      <c r="D30" s="40">
        <f>SUM(D5:D29)</f>
        <v>83.54000000000002</v>
      </c>
      <c r="E30" s="40">
        <f>SUM(E5:E29)</f>
        <v>73.66</v>
      </c>
      <c r="F30" s="40">
        <f>SUM(F5:F29)</f>
        <v>269.65999999999997</v>
      </c>
      <c r="G30" s="40">
        <f>G4+G8+G10+G19+G22</f>
        <v>2035.3400000000001</v>
      </c>
      <c r="H30" s="60">
        <f>SUM(H5:H29)</f>
        <v>119.73000000000002</v>
      </c>
      <c r="I30" s="232"/>
    </row>
    <row r="31" spans="1:9" ht="9.75" customHeight="1">
      <c r="A31" s="384" t="s">
        <v>59</v>
      </c>
      <c r="B31" s="384"/>
      <c r="C31" s="384"/>
      <c r="D31" s="384"/>
      <c r="E31" s="384"/>
      <c r="F31" s="384"/>
      <c r="G31" s="384"/>
      <c r="H31" s="384"/>
      <c r="I31" s="384"/>
    </row>
    <row r="32" ht="9.75" customHeight="1">
      <c r="A32" t="s">
        <v>277</v>
      </c>
    </row>
    <row r="33" ht="9.75" customHeight="1">
      <c r="A33" t="s">
        <v>276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402" t="s">
        <v>408</v>
      </c>
      <c r="B1" s="402"/>
      <c r="C1" s="402"/>
      <c r="D1" s="402"/>
      <c r="E1" s="402"/>
      <c r="F1" s="402"/>
    </row>
    <row r="2" ht="13.5" thickBot="1"/>
    <row r="3" spans="1:6" ht="14.25" customHeight="1">
      <c r="A3" s="389" t="s">
        <v>9</v>
      </c>
      <c r="B3" s="391" t="s">
        <v>3</v>
      </c>
      <c r="C3" s="391"/>
      <c r="D3" s="391"/>
      <c r="E3" s="385" t="s">
        <v>4</v>
      </c>
      <c r="F3" s="387" t="s">
        <v>5</v>
      </c>
    </row>
    <row r="4" spans="1:6" ht="15" thickBot="1">
      <c r="A4" s="403"/>
      <c r="B4" s="46" t="s">
        <v>0</v>
      </c>
      <c r="C4" s="46" t="s">
        <v>1</v>
      </c>
      <c r="D4" s="46" t="s">
        <v>2</v>
      </c>
      <c r="E4" s="400"/>
      <c r="F4" s="401"/>
    </row>
    <row r="5" spans="1:6" ht="15" thickBot="1">
      <c r="A5" s="47"/>
      <c r="B5" s="48"/>
      <c r="C5" s="48"/>
      <c r="D5" s="48"/>
      <c r="E5" s="48"/>
      <c r="F5" s="49"/>
    </row>
    <row r="6" spans="1:6" ht="15.75">
      <c r="A6" s="51" t="s">
        <v>29</v>
      </c>
      <c r="B6" s="34"/>
      <c r="C6" s="34"/>
      <c r="D6" s="34"/>
      <c r="E6" s="34"/>
      <c r="F6" s="35"/>
    </row>
    <row r="7" spans="1:6" ht="15">
      <c r="A7" s="65" t="s">
        <v>72</v>
      </c>
      <c r="B7" s="9">
        <f>'День 1 Пн'!D31</f>
        <v>91.75000000000001</v>
      </c>
      <c r="C7" s="9">
        <f>'День 1 Пн'!E31</f>
        <v>70.78</v>
      </c>
      <c r="D7" s="9">
        <f>'День 1 Пн'!F31</f>
        <v>240.36999999999998</v>
      </c>
      <c r="E7" s="9">
        <f>'День 1 Пн'!G31</f>
        <v>1966.13</v>
      </c>
      <c r="F7" s="9">
        <f>'День 1 Пн'!H31</f>
        <v>84.78</v>
      </c>
    </row>
    <row r="8" spans="1:6" ht="15">
      <c r="A8" s="65" t="s">
        <v>73</v>
      </c>
      <c r="B8" s="50">
        <f>'День 2 Вт'!D33</f>
        <v>75.09000000000002</v>
      </c>
      <c r="C8" s="50">
        <f>'День 2 Вт'!E33</f>
        <v>69.22000000000001</v>
      </c>
      <c r="D8" s="50">
        <f>'День 2 Вт'!F33</f>
        <v>295.5</v>
      </c>
      <c r="E8" s="50">
        <f>'День 2 Вт'!G33</f>
        <v>2115.63</v>
      </c>
      <c r="F8" s="50">
        <f>'День 2 Вт'!H33</f>
        <v>85.24000000000002</v>
      </c>
    </row>
    <row r="9" spans="1:6" ht="15">
      <c r="A9" s="65" t="s">
        <v>74</v>
      </c>
      <c r="B9" s="275">
        <f>'День 3 Ср'!D31</f>
        <v>88.58000000000001</v>
      </c>
      <c r="C9" s="275">
        <f>'День 3 Ср'!E31</f>
        <v>82.13999999999999</v>
      </c>
      <c r="D9" s="275">
        <f>'День 3 Ср'!F31</f>
        <v>250.50999999999996</v>
      </c>
      <c r="E9" s="275">
        <f>'День 3 Ср'!G31</f>
        <v>2113.6</v>
      </c>
      <c r="F9" s="275">
        <f>'День 3 Ср'!H31</f>
        <v>170.6</v>
      </c>
    </row>
    <row r="10" spans="1:6" ht="15">
      <c r="A10" s="65" t="s">
        <v>75</v>
      </c>
      <c r="B10" s="207">
        <f>'День 4 Чт'!D30</f>
        <v>96.97000000000001</v>
      </c>
      <c r="C10" s="207">
        <f>'День 4 Чт'!E30</f>
        <v>66.61000000000001</v>
      </c>
      <c r="D10" s="207">
        <f>'День 4 Чт'!F30</f>
        <v>280.86999999999995</v>
      </c>
      <c r="E10" s="207">
        <f>'День 4 Чт'!G30</f>
        <v>2079.42</v>
      </c>
      <c r="F10" s="207">
        <f>'День 4 Чт'!H30</f>
        <v>119.96</v>
      </c>
    </row>
    <row r="11" spans="1:6" ht="15">
      <c r="A11" s="65" t="s">
        <v>76</v>
      </c>
      <c r="B11" s="275">
        <f>'День 5 Пт'!D31</f>
        <v>67.58000000000001</v>
      </c>
      <c r="C11" s="275">
        <f>'День 5 Пт'!E31</f>
        <v>73.15</v>
      </c>
      <c r="D11" s="275">
        <f>'День 5 Пт'!F31</f>
        <v>288.85999999999996</v>
      </c>
      <c r="E11" s="275">
        <f>'День 5 Пт'!G31</f>
        <v>2104.2700000000004</v>
      </c>
      <c r="F11" s="275">
        <f>'День 5 Пт'!H31</f>
        <v>162.98000000000002</v>
      </c>
    </row>
    <row r="12" spans="1:6" ht="15">
      <c r="A12" s="65" t="s">
        <v>77</v>
      </c>
      <c r="B12" s="207">
        <f>'День 6 Пн'!D31</f>
        <v>92.00000000000003</v>
      </c>
      <c r="C12" s="207">
        <f>'День 6 Пн'!E31</f>
        <v>62.01000000000002</v>
      </c>
      <c r="D12" s="207">
        <f>'День 6 Пн'!F31</f>
        <v>325.11999999999995</v>
      </c>
      <c r="E12" s="207">
        <f>'День 6 Пн'!G31</f>
        <v>2193.2700000000004</v>
      </c>
      <c r="F12" s="207">
        <f>'День 6 Пн'!H31</f>
        <v>83.7</v>
      </c>
    </row>
    <row r="13" spans="1:6" ht="15">
      <c r="A13" s="65" t="s">
        <v>78</v>
      </c>
      <c r="B13" s="275">
        <f>'День 7 Вт'!D29</f>
        <v>77.29000000000002</v>
      </c>
      <c r="C13" s="275">
        <f>'День 7 Вт'!E29</f>
        <v>69.02000000000001</v>
      </c>
      <c r="D13" s="275">
        <f>'День 7 Вт'!F29</f>
        <v>274.31</v>
      </c>
      <c r="E13" s="275">
        <f>'День 7 Вт'!G29</f>
        <v>2047.8600000000001</v>
      </c>
      <c r="F13" s="275">
        <f>'День 7 Вт'!H29</f>
        <v>129.32</v>
      </c>
    </row>
    <row r="14" spans="1:6" ht="15">
      <c r="A14" s="65" t="s">
        <v>79</v>
      </c>
      <c r="B14" s="50">
        <f>'День 8 Ср'!D30</f>
        <v>87.94999999999999</v>
      </c>
      <c r="C14" s="50">
        <f>'День 8 Ср'!E30</f>
        <v>85.44</v>
      </c>
      <c r="D14" s="50">
        <f>'День 8 Ср'!F30</f>
        <v>247.30000000000004</v>
      </c>
      <c r="E14" s="50">
        <f>'День 8 Ср'!G30</f>
        <v>2121.32</v>
      </c>
      <c r="F14" s="50">
        <f>'День 8 Ср'!H30</f>
        <v>91.67999999999999</v>
      </c>
    </row>
    <row r="15" spans="1:6" ht="15">
      <c r="A15" s="65" t="s">
        <v>80</v>
      </c>
      <c r="B15" s="50">
        <f>'День 9 Чт'!D30</f>
        <v>85.42000000000002</v>
      </c>
      <c r="C15" s="50">
        <f>'День 9 Чт'!E30</f>
        <v>67.16000000000001</v>
      </c>
      <c r="D15" s="50">
        <f>'День 9 Чт'!F30</f>
        <v>263.7199999999999</v>
      </c>
      <c r="E15" s="50">
        <f>'День 9 Чт'!G30</f>
        <v>2047.66</v>
      </c>
      <c r="F15" s="50">
        <f>'День 9 Чт'!H30</f>
        <v>134.43</v>
      </c>
    </row>
    <row r="16" spans="1:6" ht="15.75" thickBot="1">
      <c r="A16" s="66" t="s">
        <v>81</v>
      </c>
      <c r="B16" s="62">
        <f>'День 10 Пт'!D30</f>
        <v>83.54000000000002</v>
      </c>
      <c r="C16" s="62">
        <f>'День 10 Пт'!E30</f>
        <v>73.66</v>
      </c>
      <c r="D16" s="62">
        <f>'День 10 Пт'!F30</f>
        <v>269.65999999999997</v>
      </c>
      <c r="E16" s="62">
        <f>'День 10 Пт'!G30</f>
        <v>2035.3400000000001</v>
      </c>
      <c r="F16" s="62">
        <f>'День 10 Пт'!H30</f>
        <v>119.73000000000002</v>
      </c>
    </row>
    <row r="17" spans="1:6" ht="20.25" customHeight="1" thickBot="1">
      <c r="A17" s="58" t="s">
        <v>32</v>
      </c>
      <c r="B17" s="52">
        <f>SUM(B7:B16)</f>
        <v>846.1700000000001</v>
      </c>
      <c r="C17" s="52">
        <f>SUM(C7:C16)</f>
        <v>719.1899999999998</v>
      </c>
      <c r="D17" s="52">
        <f>SUM(D7:D16)</f>
        <v>2736.2199999999993</v>
      </c>
      <c r="E17" s="52">
        <f>SUM(E7:E16)</f>
        <v>20824.500000000004</v>
      </c>
      <c r="F17" s="53">
        <f>SUM(F7:F16)</f>
        <v>1182.4199999999998</v>
      </c>
    </row>
    <row r="18" spans="1:6" ht="30" customHeight="1" thickBot="1">
      <c r="A18" s="54" t="s">
        <v>31</v>
      </c>
      <c r="B18" s="55">
        <f>B17/10</f>
        <v>84.617</v>
      </c>
      <c r="C18" s="55">
        <f>C17/10</f>
        <v>71.91899999999998</v>
      </c>
      <c r="D18" s="55">
        <f>D17/10</f>
        <v>273.62199999999996</v>
      </c>
      <c r="E18" s="55">
        <f>E17/10</f>
        <v>2082.4500000000003</v>
      </c>
      <c r="F18" s="56">
        <f>F17/10</f>
        <v>118.24199999999999</v>
      </c>
    </row>
    <row r="19" spans="1:6" ht="59.25" customHeight="1" thickBot="1">
      <c r="A19" s="54" t="s">
        <v>30</v>
      </c>
      <c r="B19" s="59">
        <v>0.14</v>
      </c>
      <c r="C19" s="59">
        <v>0.31</v>
      </c>
      <c r="D19" s="59">
        <v>0.55</v>
      </c>
      <c r="E19" s="59">
        <v>1</v>
      </c>
      <c r="F19" s="57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22.421875" style="0" customWidth="1"/>
    <col min="2" max="6" width="11.28125" style="0" customWidth="1"/>
  </cols>
  <sheetData>
    <row r="1" spans="1:5" ht="18.75">
      <c r="A1" s="318" t="s">
        <v>366</v>
      </c>
      <c r="B1" s="318"/>
      <c r="C1" s="318"/>
      <c r="D1" s="318"/>
      <c r="E1" s="318"/>
    </row>
    <row r="2" spans="1:5" ht="18.75">
      <c r="A2" s="318"/>
      <c r="B2" s="318"/>
      <c r="C2" s="318"/>
      <c r="D2" s="318"/>
      <c r="E2" s="318"/>
    </row>
    <row r="3" spans="1:6" ht="15.75">
      <c r="A3" s="402" t="s">
        <v>408</v>
      </c>
      <c r="B3" s="402"/>
      <c r="C3" s="402"/>
      <c r="D3" s="402"/>
      <c r="E3" s="402"/>
      <c r="F3" s="402"/>
    </row>
    <row r="4" ht="13.5" thickBot="1"/>
    <row r="5" spans="1:6" ht="15.75">
      <c r="A5" s="321" t="s">
        <v>9</v>
      </c>
      <c r="B5" s="322" t="s">
        <v>367</v>
      </c>
      <c r="C5" s="322" t="s">
        <v>368</v>
      </c>
      <c r="D5" s="322" t="s">
        <v>369</v>
      </c>
      <c r="E5" s="322" t="s">
        <v>370</v>
      </c>
      <c r="F5" s="323" t="s">
        <v>371</v>
      </c>
    </row>
    <row r="6" spans="1:6" ht="35.25" customHeight="1" thickBot="1">
      <c r="A6" s="319" t="s">
        <v>377</v>
      </c>
      <c r="B6" s="324">
        <f>('День 1 Пн'!J4+'День 2 Вт'!J4+'День 3 Ср'!J4+'День 4 Чт'!J4+'День 5 Пт'!J4+'День 6 Пн'!J4+'День 7 Вт'!J4+'День 8 Ср'!J4+'День 9 Чт'!J4+'День 10 Пт'!J4)/10</f>
        <v>20.040687650706616</v>
      </c>
      <c r="C6" s="324">
        <f>('День 1 Пн'!J8+'День 2 Вт'!J8+'День 3 Ср'!J8+'День 4 Чт'!J8+'День 5 Пт'!J8+'День 6 Пн'!J8+'День 7 Вт'!J8+'День 8 Ср'!J8+'День 9 Чт'!J8+'День 10 Пт'!J8)/10</f>
        <v>4.546699572249331</v>
      </c>
      <c r="D6" s="329">
        <f>('День 1 Пн'!J11+'День 2 Вт'!J11+'День 3 Ср'!J10+'День 4 Чт'!J11+'День 5 Пт'!J10+'День 6 Пн'!J11+'День 7 Вт'!J10+'День 8 Ср'!J10+'День 9 Чт'!J10+'День 10 Пт'!J10)/10</f>
        <v>35.517459476250316</v>
      </c>
      <c r="E6" s="324">
        <f>('День 1 Пн'!J19+'День 2 Вт'!J20+'День 3 Ср'!J18+'День 4 Чт'!J19+'День 5 Пт'!J17+'День 6 Пн'!J19+'День 7 Вт'!J18+'День 8 Ср'!J18+'День 9 Чт'!J18+'День 10 Пт'!J19)/10</f>
        <v>15.402310656457354</v>
      </c>
      <c r="F6" s="342">
        <f>('День 1 Пн'!J22+'День 2 Вт'!J23+'День 3 Ср'!J22+'День 4 Чт'!J22+'День 5 Пт'!J21+'День 6 Пн'!J22+'День 7 Вт'!J21+'День 8 Ср'!J22+'День 9 Чт'!J21+'День 10 Пт'!J22)/10</f>
        <v>24.492842644336378</v>
      </c>
    </row>
    <row r="7" spans="1:6" ht="45" customHeight="1" thickBot="1">
      <c r="A7" s="320" t="s">
        <v>372</v>
      </c>
      <c r="B7" s="325">
        <v>20</v>
      </c>
      <c r="C7" s="325">
        <v>5</v>
      </c>
      <c r="D7" s="325">
        <v>35</v>
      </c>
      <c r="E7" s="325">
        <v>15</v>
      </c>
      <c r="F7" s="326">
        <v>25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1">
      <selection activeCell="A4" sqref="A4:C4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77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9" t="s">
        <v>95</v>
      </c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s="155" customFormat="1" ht="17.25" customHeight="1">
      <c r="A2" s="152" t="s">
        <v>102</v>
      </c>
      <c r="B2" s="153"/>
      <c r="C2" s="154"/>
      <c r="D2" s="371" t="s">
        <v>33</v>
      </c>
      <c r="E2" s="372"/>
      <c r="F2" s="363" t="s">
        <v>34</v>
      </c>
      <c r="G2" s="364"/>
      <c r="H2" s="380" t="s">
        <v>35</v>
      </c>
      <c r="I2" s="368"/>
      <c r="J2" s="371" t="s">
        <v>36</v>
      </c>
      <c r="K2" s="364"/>
      <c r="L2" s="371" t="s">
        <v>37</v>
      </c>
      <c r="M2" s="372"/>
      <c r="N2" s="367" t="s">
        <v>33</v>
      </c>
      <c r="O2" s="368"/>
      <c r="P2" s="367" t="s">
        <v>34</v>
      </c>
      <c r="Q2" s="376"/>
      <c r="R2" s="371" t="s">
        <v>35</v>
      </c>
      <c r="S2" s="372"/>
      <c r="T2" s="371" t="s">
        <v>36</v>
      </c>
      <c r="U2" s="372"/>
      <c r="V2" s="363" t="s">
        <v>37</v>
      </c>
      <c r="W2" s="364"/>
      <c r="X2" s="369" t="s">
        <v>96</v>
      </c>
      <c r="Y2" s="370"/>
      <c r="Z2" s="365" t="s">
        <v>97</v>
      </c>
      <c r="AA2" s="366"/>
    </row>
    <row r="3" spans="1:27" ht="34.5" customHeight="1">
      <c r="A3" s="156"/>
      <c r="B3" s="157" t="s">
        <v>98</v>
      </c>
      <c r="C3" s="158" t="s">
        <v>99</v>
      </c>
      <c r="D3" s="149" t="s">
        <v>100</v>
      </c>
      <c r="E3" s="159" t="s">
        <v>101</v>
      </c>
      <c r="F3" s="160" t="s">
        <v>100</v>
      </c>
      <c r="G3" s="161" t="s">
        <v>101</v>
      </c>
      <c r="H3" s="149" t="s">
        <v>100</v>
      </c>
      <c r="I3" s="159" t="s">
        <v>101</v>
      </c>
      <c r="J3" s="149" t="s">
        <v>100</v>
      </c>
      <c r="K3" s="161" t="s">
        <v>101</v>
      </c>
      <c r="L3" s="149" t="s">
        <v>100</v>
      </c>
      <c r="M3" s="159" t="s">
        <v>101</v>
      </c>
      <c r="N3" s="160" t="s">
        <v>100</v>
      </c>
      <c r="O3" s="159" t="s">
        <v>101</v>
      </c>
      <c r="P3" s="160" t="s">
        <v>100</v>
      </c>
      <c r="Q3" s="161" t="s">
        <v>101</v>
      </c>
      <c r="R3" s="149" t="s">
        <v>100</v>
      </c>
      <c r="S3" s="159" t="s">
        <v>101</v>
      </c>
      <c r="T3" s="149" t="s">
        <v>100</v>
      </c>
      <c r="U3" s="159" t="s">
        <v>101</v>
      </c>
      <c r="V3" s="160" t="s">
        <v>100</v>
      </c>
      <c r="W3" s="161" t="s">
        <v>101</v>
      </c>
      <c r="X3" s="162" t="s">
        <v>100</v>
      </c>
      <c r="Y3" s="163" t="s">
        <v>101</v>
      </c>
      <c r="Z3" s="162" t="s">
        <v>100</v>
      </c>
      <c r="AA3" s="163" t="s">
        <v>101</v>
      </c>
    </row>
    <row r="4" spans="1:27" ht="15" customHeight="1">
      <c r="A4" s="373" t="s">
        <v>407</v>
      </c>
      <c r="B4" s="374"/>
      <c r="C4" s="375"/>
      <c r="D4" s="164"/>
      <c r="E4" s="165"/>
      <c r="F4" s="166"/>
      <c r="G4" s="167"/>
      <c r="H4" s="164"/>
      <c r="I4" s="165"/>
      <c r="J4" s="164"/>
      <c r="K4" s="167"/>
      <c r="L4" s="164"/>
      <c r="M4" s="165"/>
      <c r="N4" s="166"/>
      <c r="O4" s="165"/>
      <c r="P4" s="166"/>
      <c r="Q4" s="167"/>
      <c r="R4" s="164"/>
      <c r="S4" s="165"/>
      <c r="T4" s="164"/>
      <c r="U4" s="165"/>
      <c r="V4" s="166"/>
      <c r="W4" s="167"/>
      <c r="X4" s="168"/>
      <c r="Y4" s="169"/>
      <c r="Z4" s="164"/>
      <c r="AA4" s="165"/>
    </row>
    <row r="5" spans="1:27" ht="26.25" customHeight="1">
      <c r="A5" s="170" t="s">
        <v>103</v>
      </c>
      <c r="B5" s="77">
        <v>50</v>
      </c>
      <c r="C5" s="147">
        <v>50</v>
      </c>
      <c r="D5" s="72">
        <v>55</v>
      </c>
      <c r="E5" s="73">
        <v>55</v>
      </c>
      <c r="F5" s="76">
        <v>55</v>
      </c>
      <c r="G5" s="78">
        <v>55</v>
      </c>
      <c r="H5" s="72">
        <v>30</v>
      </c>
      <c r="I5" s="73">
        <v>30</v>
      </c>
      <c r="J5" s="76">
        <v>55</v>
      </c>
      <c r="K5" s="78">
        <v>55</v>
      </c>
      <c r="L5" s="72">
        <v>55</v>
      </c>
      <c r="M5" s="73">
        <v>55</v>
      </c>
      <c r="N5" s="76">
        <v>55</v>
      </c>
      <c r="O5" s="78">
        <v>55</v>
      </c>
      <c r="P5" s="72">
        <v>55</v>
      </c>
      <c r="Q5" s="73">
        <v>55</v>
      </c>
      <c r="R5" s="76">
        <v>30</v>
      </c>
      <c r="S5" s="78">
        <v>30</v>
      </c>
      <c r="T5" s="72">
        <v>55</v>
      </c>
      <c r="U5" s="73">
        <v>55</v>
      </c>
      <c r="V5" s="76">
        <v>55</v>
      </c>
      <c r="W5" s="78">
        <v>55</v>
      </c>
      <c r="X5" s="171">
        <f>V5+T5+R5+P5+N5+L5+J5+H5+F5+D5</f>
        <v>500</v>
      </c>
      <c r="Y5" s="172">
        <f>W5+U5+S5+Q5+O5+M5+K5+I5+G5+E5</f>
        <v>500</v>
      </c>
      <c r="Z5" s="71">
        <f aca="true" t="shared" si="0" ref="Z5:AA36">X5/10</f>
        <v>50</v>
      </c>
      <c r="AA5" s="253">
        <f t="shared" si="0"/>
        <v>50</v>
      </c>
    </row>
    <row r="6" spans="1:27" ht="27" customHeight="1">
      <c r="A6" s="170" t="s">
        <v>175</v>
      </c>
      <c r="B6" s="359">
        <v>80</v>
      </c>
      <c r="C6" s="362">
        <v>80</v>
      </c>
      <c r="D6" s="72"/>
      <c r="E6" s="73"/>
      <c r="F6" s="76"/>
      <c r="G6" s="78"/>
      <c r="H6" s="72"/>
      <c r="I6" s="73"/>
      <c r="J6" s="76"/>
      <c r="K6" s="78"/>
      <c r="L6" s="72"/>
      <c r="M6" s="73"/>
      <c r="N6" s="76"/>
      <c r="O6" s="78"/>
      <c r="P6" s="72"/>
      <c r="Q6" s="73"/>
      <c r="R6" s="76"/>
      <c r="S6" s="78"/>
      <c r="T6" s="72"/>
      <c r="U6" s="73"/>
      <c r="V6" s="76"/>
      <c r="W6" s="78"/>
      <c r="X6" s="171">
        <f>X9+X8+X7</f>
        <v>796</v>
      </c>
      <c r="Y6" s="172">
        <f>Y9+Y8+Y7</f>
        <v>796</v>
      </c>
      <c r="Z6" s="71">
        <f t="shared" si="0"/>
        <v>79.6</v>
      </c>
      <c r="AA6" s="253">
        <f t="shared" si="0"/>
        <v>79.6</v>
      </c>
    </row>
    <row r="7" spans="1:27" ht="15" customHeight="1">
      <c r="A7" s="173" t="s">
        <v>176</v>
      </c>
      <c r="B7" s="360"/>
      <c r="C7" s="357"/>
      <c r="D7" s="72">
        <v>35</v>
      </c>
      <c r="E7" s="73">
        <v>35</v>
      </c>
      <c r="F7" s="76">
        <v>35</v>
      </c>
      <c r="G7" s="78">
        <v>35</v>
      </c>
      <c r="H7" s="72">
        <v>30</v>
      </c>
      <c r="I7" s="73">
        <v>30</v>
      </c>
      <c r="J7" s="76">
        <v>35</v>
      </c>
      <c r="K7" s="78">
        <v>35</v>
      </c>
      <c r="L7" s="72">
        <v>35</v>
      </c>
      <c r="M7" s="73">
        <v>35</v>
      </c>
      <c r="N7" s="76">
        <v>35</v>
      </c>
      <c r="O7" s="78">
        <v>35</v>
      </c>
      <c r="P7" s="72">
        <v>35</v>
      </c>
      <c r="Q7" s="73">
        <v>35</v>
      </c>
      <c r="R7" s="76">
        <v>10</v>
      </c>
      <c r="S7" s="78">
        <v>10</v>
      </c>
      <c r="T7" s="72">
        <v>45</v>
      </c>
      <c r="U7" s="73">
        <v>45</v>
      </c>
      <c r="V7" s="76">
        <v>35</v>
      </c>
      <c r="W7" s="78">
        <v>35</v>
      </c>
      <c r="X7" s="171">
        <f aca="true" t="shared" si="1" ref="X7:Y11">V7+T7+R7+P7+N7+L7+J7+H7+F7+D7</f>
        <v>330</v>
      </c>
      <c r="Y7" s="172">
        <f t="shared" si="1"/>
        <v>330</v>
      </c>
      <c r="Z7" s="71">
        <f t="shared" si="0"/>
        <v>33</v>
      </c>
      <c r="AA7" s="253">
        <f t="shared" si="0"/>
        <v>33</v>
      </c>
    </row>
    <row r="8" spans="1:27" ht="15.75" customHeight="1">
      <c r="A8" s="173" t="s">
        <v>104</v>
      </c>
      <c r="B8" s="360"/>
      <c r="C8" s="357"/>
      <c r="D8" s="72">
        <v>38</v>
      </c>
      <c r="E8" s="73">
        <v>38</v>
      </c>
      <c r="F8" s="76">
        <v>40</v>
      </c>
      <c r="G8" s="78">
        <v>40</v>
      </c>
      <c r="H8" s="72">
        <v>55</v>
      </c>
      <c r="I8" s="73">
        <v>55</v>
      </c>
      <c r="J8" s="76">
        <v>30</v>
      </c>
      <c r="K8" s="78">
        <v>30</v>
      </c>
      <c r="L8" s="72">
        <v>70</v>
      </c>
      <c r="M8" s="73">
        <v>70</v>
      </c>
      <c r="N8" s="76">
        <v>35</v>
      </c>
      <c r="O8" s="78">
        <v>35</v>
      </c>
      <c r="P8" s="72">
        <v>39</v>
      </c>
      <c r="Q8" s="73">
        <v>39</v>
      </c>
      <c r="R8" s="76">
        <v>69</v>
      </c>
      <c r="S8" s="78">
        <v>69</v>
      </c>
      <c r="T8" s="72">
        <v>32</v>
      </c>
      <c r="U8" s="73">
        <v>32</v>
      </c>
      <c r="V8" s="76">
        <v>32</v>
      </c>
      <c r="W8" s="78">
        <v>32</v>
      </c>
      <c r="X8" s="171">
        <f t="shared" si="1"/>
        <v>440</v>
      </c>
      <c r="Y8" s="172">
        <f t="shared" si="1"/>
        <v>440</v>
      </c>
      <c r="Z8" s="71">
        <f t="shared" si="0"/>
        <v>44</v>
      </c>
      <c r="AA8" s="253">
        <f t="shared" si="0"/>
        <v>44</v>
      </c>
    </row>
    <row r="9" spans="1:27" ht="15.75" customHeight="1">
      <c r="A9" s="173" t="s">
        <v>105</v>
      </c>
      <c r="B9" s="361"/>
      <c r="C9" s="358"/>
      <c r="D9" s="72"/>
      <c r="E9" s="73"/>
      <c r="F9" s="76">
        <v>3</v>
      </c>
      <c r="G9" s="78">
        <v>3</v>
      </c>
      <c r="H9" s="72"/>
      <c r="I9" s="73"/>
      <c r="J9" s="76">
        <v>5</v>
      </c>
      <c r="K9" s="78">
        <v>5</v>
      </c>
      <c r="L9" s="72"/>
      <c r="M9" s="73"/>
      <c r="N9" s="76">
        <v>8</v>
      </c>
      <c r="O9" s="78">
        <v>8</v>
      </c>
      <c r="P9" s="72"/>
      <c r="Q9" s="73"/>
      <c r="R9" s="76">
        <v>3</v>
      </c>
      <c r="S9" s="78">
        <v>3</v>
      </c>
      <c r="T9" s="72">
        <v>3</v>
      </c>
      <c r="U9" s="73">
        <v>3</v>
      </c>
      <c r="V9" s="76">
        <v>4</v>
      </c>
      <c r="W9" s="78">
        <v>4</v>
      </c>
      <c r="X9" s="171">
        <f t="shared" si="1"/>
        <v>26</v>
      </c>
      <c r="Y9" s="172">
        <f t="shared" si="1"/>
        <v>26</v>
      </c>
      <c r="Z9" s="71">
        <f t="shared" si="0"/>
        <v>2.6</v>
      </c>
      <c r="AA9" s="253">
        <f t="shared" si="0"/>
        <v>2.6</v>
      </c>
    </row>
    <row r="10" spans="1:27" ht="26.25" customHeight="1">
      <c r="A10" s="170" t="s">
        <v>177</v>
      </c>
      <c r="B10" s="77">
        <v>29</v>
      </c>
      <c r="C10" s="147">
        <v>29</v>
      </c>
      <c r="D10" s="72">
        <v>11</v>
      </c>
      <c r="E10" s="73">
        <v>11</v>
      </c>
      <c r="F10" s="76">
        <v>41</v>
      </c>
      <c r="G10" s="78">
        <v>41</v>
      </c>
      <c r="H10" s="72">
        <v>43</v>
      </c>
      <c r="I10" s="73">
        <v>43</v>
      </c>
      <c r="J10" s="76">
        <v>40</v>
      </c>
      <c r="K10" s="78">
        <v>40</v>
      </c>
      <c r="L10" s="72">
        <v>4</v>
      </c>
      <c r="M10" s="73">
        <v>4</v>
      </c>
      <c r="N10" s="76">
        <v>18</v>
      </c>
      <c r="O10" s="78">
        <v>18</v>
      </c>
      <c r="P10" s="72">
        <v>45</v>
      </c>
      <c r="Q10" s="73">
        <v>45</v>
      </c>
      <c r="R10" s="76">
        <v>48</v>
      </c>
      <c r="S10" s="78">
        <v>48</v>
      </c>
      <c r="T10" s="72">
        <v>40</v>
      </c>
      <c r="U10" s="73">
        <v>40</v>
      </c>
      <c r="V10" s="76">
        <v>5</v>
      </c>
      <c r="W10" s="78">
        <v>5</v>
      </c>
      <c r="X10" s="171">
        <f t="shared" si="1"/>
        <v>295</v>
      </c>
      <c r="Y10" s="172">
        <f t="shared" si="1"/>
        <v>295</v>
      </c>
      <c r="Z10" s="71">
        <f t="shared" si="0"/>
        <v>29.5</v>
      </c>
      <c r="AA10" s="253">
        <f t="shared" si="0"/>
        <v>29.5</v>
      </c>
    </row>
    <row r="11" spans="1:27" ht="15.75" customHeight="1">
      <c r="A11" s="170" t="s">
        <v>200</v>
      </c>
      <c r="B11" s="77">
        <v>3</v>
      </c>
      <c r="C11" s="147">
        <v>3</v>
      </c>
      <c r="D11" s="72"/>
      <c r="E11" s="73"/>
      <c r="F11" s="76"/>
      <c r="G11" s="78"/>
      <c r="H11" s="72">
        <v>9</v>
      </c>
      <c r="I11" s="73">
        <v>9</v>
      </c>
      <c r="J11" s="76"/>
      <c r="K11" s="78"/>
      <c r="L11" s="72"/>
      <c r="M11" s="73"/>
      <c r="N11" s="76"/>
      <c r="O11" s="78"/>
      <c r="P11" s="72"/>
      <c r="Q11" s="73"/>
      <c r="R11" s="76">
        <v>9</v>
      </c>
      <c r="S11" s="78">
        <v>9</v>
      </c>
      <c r="T11" s="72"/>
      <c r="U11" s="73"/>
      <c r="V11" s="76"/>
      <c r="W11" s="78"/>
      <c r="X11" s="171">
        <f t="shared" si="1"/>
        <v>18</v>
      </c>
      <c r="Y11" s="172">
        <f t="shared" si="1"/>
        <v>18</v>
      </c>
      <c r="Z11" s="71">
        <f t="shared" si="0"/>
        <v>1.8</v>
      </c>
      <c r="AA11" s="253">
        <f t="shared" si="0"/>
        <v>1.8</v>
      </c>
    </row>
    <row r="12" spans="1:27" ht="15.75" customHeight="1">
      <c r="A12" s="174" t="s">
        <v>178</v>
      </c>
      <c r="B12" s="359">
        <v>43</v>
      </c>
      <c r="C12" s="362">
        <v>43</v>
      </c>
      <c r="D12" s="72"/>
      <c r="E12" s="73"/>
      <c r="F12" s="76"/>
      <c r="G12" s="78"/>
      <c r="H12" s="72"/>
      <c r="I12" s="73"/>
      <c r="J12" s="76"/>
      <c r="K12" s="78"/>
      <c r="L12" s="72"/>
      <c r="M12" s="73"/>
      <c r="N12" s="76"/>
      <c r="O12" s="78"/>
      <c r="P12" s="72"/>
      <c r="Q12" s="73"/>
      <c r="R12" s="76"/>
      <c r="S12" s="78"/>
      <c r="T12" s="72"/>
      <c r="U12" s="73"/>
      <c r="V12" s="76"/>
      <c r="W12" s="78"/>
      <c r="X12" s="72">
        <f>X13+X14+X15+X16+X17+X18+X19+X20+X21</f>
        <v>437</v>
      </c>
      <c r="Y12" s="73">
        <f>Y13+Y14+Y15+Y16+Y17+Y18+Y19+Y20+Y21</f>
        <v>437</v>
      </c>
      <c r="Z12" s="71">
        <f t="shared" si="0"/>
        <v>43.7</v>
      </c>
      <c r="AA12" s="253">
        <f t="shared" si="0"/>
        <v>43.7</v>
      </c>
    </row>
    <row r="13" spans="1:27" ht="15.75" customHeight="1">
      <c r="A13" s="173" t="s">
        <v>106</v>
      </c>
      <c r="B13" s="360"/>
      <c r="C13" s="357"/>
      <c r="D13" s="72"/>
      <c r="E13" s="73"/>
      <c r="F13" s="76"/>
      <c r="G13" s="78"/>
      <c r="H13" s="72"/>
      <c r="I13" s="73"/>
      <c r="J13" s="76"/>
      <c r="K13" s="78"/>
      <c r="L13" s="72">
        <v>20</v>
      </c>
      <c r="M13" s="73">
        <v>20</v>
      </c>
      <c r="N13" s="76"/>
      <c r="O13" s="78"/>
      <c r="P13" s="72"/>
      <c r="Q13" s="73"/>
      <c r="R13" s="76"/>
      <c r="S13" s="78"/>
      <c r="T13" s="72"/>
      <c r="U13" s="73"/>
      <c r="V13" s="76"/>
      <c r="W13" s="78"/>
      <c r="X13" s="171">
        <f aca="true" t="shared" si="2" ref="X13:Y23">V13+T13+R13+P13+N13+L13+J13+H13+F13+D13</f>
        <v>20</v>
      </c>
      <c r="Y13" s="172">
        <f t="shared" si="2"/>
        <v>20</v>
      </c>
      <c r="Z13" s="71">
        <f t="shared" si="0"/>
        <v>2</v>
      </c>
      <c r="AA13" s="253">
        <f t="shared" si="0"/>
        <v>2</v>
      </c>
    </row>
    <row r="14" spans="1:27" ht="15.75" customHeight="1">
      <c r="A14" s="173" t="s">
        <v>107</v>
      </c>
      <c r="B14" s="360"/>
      <c r="C14" s="357"/>
      <c r="D14" s="72"/>
      <c r="E14" s="73"/>
      <c r="F14" s="76">
        <v>30</v>
      </c>
      <c r="G14" s="78">
        <v>30</v>
      </c>
      <c r="H14" s="72"/>
      <c r="I14" s="73"/>
      <c r="J14" s="76"/>
      <c r="K14" s="78"/>
      <c r="L14" s="72"/>
      <c r="M14" s="73"/>
      <c r="N14" s="76"/>
      <c r="O14" s="78"/>
      <c r="P14" s="72"/>
      <c r="Q14" s="73"/>
      <c r="R14" s="76"/>
      <c r="S14" s="78"/>
      <c r="T14" s="72">
        <v>15</v>
      </c>
      <c r="U14" s="73">
        <v>15</v>
      </c>
      <c r="V14" s="76"/>
      <c r="W14" s="78"/>
      <c r="X14" s="171">
        <f t="shared" si="2"/>
        <v>45</v>
      </c>
      <c r="Y14" s="172">
        <f t="shared" si="2"/>
        <v>45</v>
      </c>
      <c r="Z14" s="71">
        <f t="shared" si="0"/>
        <v>4.5</v>
      </c>
      <c r="AA14" s="253">
        <f t="shared" si="0"/>
        <v>4.5</v>
      </c>
    </row>
    <row r="15" spans="1:27" ht="15" customHeight="1">
      <c r="A15" s="173" t="s">
        <v>108</v>
      </c>
      <c r="B15" s="360"/>
      <c r="C15" s="357"/>
      <c r="D15" s="72">
        <v>6</v>
      </c>
      <c r="E15" s="73">
        <v>6</v>
      </c>
      <c r="F15" s="76"/>
      <c r="G15" s="78"/>
      <c r="H15" s="72"/>
      <c r="I15" s="73"/>
      <c r="J15" s="76"/>
      <c r="K15" s="78"/>
      <c r="L15" s="72"/>
      <c r="M15" s="73"/>
      <c r="N15" s="76"/>
      <c r="O15" s="78"/>
      <c r="P15" s="72"/>
      <c r="Q15" s="73"/>
      <c r="R15" s="76"/>
      <c r="S15" s="78"/>
      <c r="T15" s="72"/>
      <c r="U15" s="73"/>
      <c r="V15" s="76"/>
      <c r="W15" s="78"/>
      <c r="X15" s="171">
        <f t="shared" si="2"/>
        <v>6</v>
      </c>
      <c r="Y15" s="172">
        <f t="shared" si="2"/>
        <v>6</v>
      </c>
      <c r="Z15" s="71">
        <f t="shared" si="0"/>
        <v>0.6</v>
      </c>
      <c r="AA15" s="253">
        <f t="shared" si="0"/>
        <v>0.6</v>
      </c>
    </row>
    <row r="16" spans="1:27" ht="15" customHeight="1">
      <c r="A16" s="173" t="s">
        <v>179</v>
      </c>
      <c r="B16" s="360"/>
      <c r="C16" s="357"/>
      <c r="D16" s="72">
        <v>20</v>
      </c>
      <c r="E16" s="73">
        <v>20</v>
      </c>
      <c r="F16" s="76">
        <v>52</v>
      </c>
      <c r="G16" s="78">
        <v>52</v>
      </c>
      <c r="H16" s="72"/>
      <c r="I16" s="73"/>
      <c r="J16" s="76">
        <v>48</v>
      </c>
      <c r="K16" s="78">
        <v>48</v>
      </c>
      <c r="L16" s="72">
        <v>15</v>
      </c>
      <c r="M16" s="73">
        <v>15</v>
      </c>
      <c r="N16" s="76"/>
      <c r="O16" s="78"/>
      <c r="P16" s="72">
        <v>52</v>
      </c>
      <c r="Q16" s="73">
        <v>52</v>
      </c>
      <c r="R16" s="76"/>
      <c r="S16" s="78"/>
      <c r="T16" s="72">
        <v>15</v>
      </c>
      <c r="U16" s="73">
        <v>15</v>
      </c>
      <c r="V16" s="76">
        <v>7</v>
      </c>
      <c r="W16" s="78">
        <v>7</v>
      </c>
      <c r="X16" s="171">
        <f t="shared" si="2"/>
        <v>209</v>
      </c>
      <c r="Y16" s="172">
        <f t="shared" si="2"/>
        <v>209</v>
      </c>
      <c r="Z16" s="71">
        <f t="shared" si="0"/>
        <v>20.9</v>
      </c>
      <c r="AA16" s="253">
        <f t="shared" si="0"/>
        <v>20.9</v>
      </c>
    </row>
    <row r="17" spans="1:27" ht="16.5" customHeight="1">
      <c r="A17" s="173" t="s">
        <v>109</v>
      </c>
      <c r="B17" s="360"/>
      <c r="C17" s="357"/>
      <c r="D17" s="72"/>
      <c r="E17" s="73"/>
      <c r="F17" s="76"/>
      <c r="G17" s="78"/>
      <c r="H17" s="72"/>
      <c r="I17" s="73"/>
      <c r="J17" s="76"/>
      <c r="K17" s="78"/>
      <c r="L17" s="72"/>
      <c r="M17" s="73"/>
      <c r="N17" s="76">
        <v>26</v>
      </c>
      <c r="O17" s="78">
        <v>26</v>
      </c>
      <c r="P17" s="72"/>
      <c r="Q17" s="73"/>
      <c r="R17" s="76"/>
      <c r="S17" s="78"/>
      <c r="T17" s="72"/>
      <c r="U17" s="73"/>
      <c r="V17" s="76"/>
      <c r="W17" s="78"/>
      <c r="X17" s="171">
        <f t="shared" si="2"/>
        <v>26</v>
      </c>
      <c r="Y17" s="172">
        <f t="shared" si="2"/>
        <v>26</v>
      </c>
      <c r="Z17" s="71">
        <f t="shared" si="0"/>
        <v>2.6</v>
      </c>
      <c r="AA17" s="253">
        <f t="shared" si="0"/>
        <v>2.6</v>
      </c>
    </row>
    <row r="18" spans="1:27" ht="15.75" customHeight="1">
      <c r="A18" s="173" t="s">
        <v>180</v>
      </c>
      <c r="B18" s="360"/>
      <c r="C18" s="357"/>
      <c r="D18" s="72"/>
      <c r="E18" s="73"/>
      <c r="F18" s="76"/>
      <c r="G18" s="78"/>
      <c r="H18" s="72"/>
      <c r="I18" s="73"/>
      <c r="J18" s="76"/>
      <c r="K18" s="78"/>
      <c r="L18" s="72"/>
      <c r="M18" s="73"/>
      <c r="N18" s="76"/>
      <c r="O18" s="78"/>
      <c r="P18" s="72">
        <v>20</v>
      </c>
      <c r="Q18" s="73">
        <v>20</v>
      </c>
      <c r="R18" s="76"/>
      <c r="S18" s="78"/>
      <c r="T18" s="72"/>
      <c r="U18" s="73"/>
      <c r="V18" s="76"/>
      <c r="W18" s="78"/>
      <c r="X18" s="171">
        <f t="shared" si="2"/>
        <v>20</v>
      </c>
      <c r="Y18" s="172">
        <f t="shared" si="2"/>
        <v>20</v>
      </c>
      <c r="Z18" s="71">
        <f t="shared" si="0"/>
        <v>2</v>
      </c>
      <c r="AA18" s="253">
        <f t="shared" si="0"/>
        <v>2</v>
      </c>
    </row>
    <row r="19" spans="1:27" ht="15.75" customHeight="1">
      <c r="A19" s="173" t="s">
        <v>110</v>
      </c>
      <c r="B19" s="360"/>
      <c r="C19" s="357"/>
      <c r="D19" s="72"/>
      <c r="E19" s="73"/>
      <c r="F19" s="76"/>
      <c r="G19" s="78"/>
      <c r="H19" s="72"/>
      <c r="I19" s="73"/>
      <c r="J19" s="76"/>
      <c r="K19" s="78"/>
      <c r="L19" s="72"/>
      <c r="M19" s="73"/>
      <c r="N19" s="76"/>
      <c r="O19" s="78"/>
      <c r="P19" s="72"/>
      <c r="Q19" s="73"/>
      <c r="R19" s="76"/>
      <c r="S19" s="78"/>
      <c r="T19" s="72"/>
      <c r="U19" s="73"/>
      <c r="V19" s="76">
        <v>59</v>
      </c>
      <c r="W19" s="78">
        <v>59</v>
      </c>
      <c r="X19" s="171">
        <f t="shared" si="2"/>
        <v>59</v>
      </c>
      <c r="Y19" s="172">
        <f t="shared" si="2"/>
        <v>59</v>
      </c>
      <c r="Z19" s="71">
        <f t="shared" si="0"/>
        <v>5.9</v>
      </c>
      <c r="AA19" s="253">
        <f t="shared" si="0"/>
        <v>5.9</v>
      </c>
    </row>
    <row r="20" spans="1:27" ht="15" customHeight="1">
      <c r="A20" s="175" t="s">
        <v>111</v>
      </c>
      <c r="B20" s="360"/>
      <c r="C20" s="357"/>
      <c r="D20" s="72"/>
      <c r="E20" s="73"/>
      <c r="F20" s="76"/>
      <c r="G20" s="78"/>
      <c r="H20" s="72"/>
      <c r="I20" s="73"/>
      <c r="J20" s="76">
        <v>26</v>
      </c>
      <c r="K20" s="78">
        <v>26</v>
      </c>
      <c r="L20" s="72"/>
      <c r="M20" s="73"/>
      <c r="N20" s="76"/>
      <c r="O20" s="78"/>
      <c r="P20" s="72"/>
      <c r="Q20" s="73"/>
      <c r="R20" s="76"/>
      <c r="S20" s="78"/>
      <c r="T20" s="72"/>
      <c r="U20" s="73"/>
      <c r="V20" s="76"/>
      <c r="W20" s="78"/>
      <c r="X20" s="171">
        <f t="shared" si="2"/>
        <v>26</v>
      </c>
      <c r="Y20" s="172">
        <f t="shared" si="2"/>
        <v>26</v>
      </c>
      <c r="Z20" s="71">
        <f t="shared" si="0"/>
        <v>2.6</v>
      </c>
      <c r="AA20" s="253">
        <f t="shared" si="0"/>
        <v>2.6</v>
      </c>
    </row>
    <row r="21" spans="1:27" ht="15.75" customHeight="1">
      <c r="A21" s="173" t="s">
        <v>112</v>
      </c>
      <c r="B21" s="361"/>
      <c r="C21" s="358"/>
      <c r="D21" s="72"/>
      <c r="E21" s="73"/>
      <c r="F21" s="76"/>
      <c r="G21" s="78"/>
      <c r="H21" s="72"/>
      <c r="I21" s="73"/>
      <c r="J21" s="76"/>
      <c r="K21" s="78"/>
      <c r="L21" s="72"/>
      <c r="M21" s="73"/>
      <c r="N21" s="76"/>
      <c r="O21" s="78"/>
      <c r="P21" s="72"/>
      <c r="Q21" s="73"/>
      <c r="R21" s="76"/>
      <c r="S21" s="78"/>
      <c r="T21" s="72"/>
      <c r="U21" s="73"/>
      <c r="V21" s="76">
        <v>26</v>
      </c>
      <c r="W21" s="78">
        <v>26</v>
      </c>
      <c r="X21" s="171">
        <f t="shared" si="2"/>
        <v>26</v>
      </c>
      <c r="Y21" s="172">
        <f t="shared" si="2"/>
        <v>26</v>
      </c>
      <c r="Z21" s="71">
        <f t="shared" si="0"/>
        <v>2.6</v>
      </c>
      <c r="AA21" s="253">
        <f t="shared" si="0"/>
        <v>2.6</v>
      </c>
    </row>
    <row r="22" spans="1:27" ht="17.25" customHeight="1">
      <c r="A22" s="170" t="s">
        <v>113</v>
      </c>
      <c r="B22" s="77">
        <v>12</v>
      </c>
      <c r="C22" s="147">
        <v>12</v>
      </c>
      <c r="D22" s="72"/>
      <c r="E22" s="73"/>
      <c r="F22" s="76"/>
      <c r="G22" s="78"/>
      <c r="H22" s="72"/>
      <c r="I22" s="73"/>
      <c r="J22" s="76">
        <v>8</v>
      </c>
      <c r="K22" s="78">
        <v>8</v>
      </c>
      <c r="L22" s="72"/>
      <c r="M22" s="73"/>
      <c r="N22" s="76">
        <v>36</v>
      </c>
      <c r="O22" s="78">
        <v>36</v>
      </c>
      <c r="P22" s="72">
        <v>20</v>
      </c>
      <c r="Q22" s="73">
        <v>20</v>
      </c>
      <c r="R22" s="76"/>
      <c r="S22" s="78"/>
      <c r="T22" s="72">
        <v>53</v>
      </c>
      <c r="U22" s="73">
        <v>53</v>
      </c>
      <c r="V22" s="76"/>
      <c r="W22" s="78"/>
      <c r="X22" s="171">
        <f t="shared" si="2"/>
        <v>117</v>
      </c>
      <c r="Y22" s="172">
        <f t="shared" si="2"/>
        <v>117</v>
      </c>
      <c r="Z22" s="71">
        <f t="shared" si="0"/>
        <v>11.7</v>
      </c>
      <c r="AA22" s="253">
        <f t="shared" si="0"/>
        <v>11.7</v>
      </c>
    </row>
    <row r="23" spans="1:27" ht="17.25" customHeight="1">
      <c r="A23" s="170" t="s">
        <v>381</v>
      </c>
      <c r="B23" s="77">
        <v>234</v>
      </c>
      <c r="C23" s="147">
        <v>140</v>
      </c>
      <c r="D23" s="72">
        <v>86</v>
      </c>
      <c r="E23" s="245">
        <v>51.6</v>
      </c>
      <c r="F23" s="76">
        <v>259</v>
      </c>
      <c r="G23" s="247">
        <v>155.4</v>
      </c>
      <c r="H23" s="72">
        <v>328</v>
      </c>
      <c r="I23" s="176">
        <v>196.8</v>
      </c>
      <c r="J23" s="76">
        <v>286</v>
      </c>
      <c r="K23" s="181">
        <v>171.6</v>
      </c>
      <c r="L23" s="72">
        <v>394</v>
      </c>
      <c r="M23" s="251">
        <v>236.4</v>
      </c>
      <c r="N23" s="76">
        <v>65</v>
      </c>
      <c r="O23" s="78">
        <v>39</v>
      </c>
      <c r="P23" s="72">
        <v>294</v>
      </c>
      <c r="Q23" s="73">
        <v>176.4</v>
      </c>
      <c r="R23" s="76">
        <v>117</v>
      </c>
      <c r="S23" s="78">
        <v>70.2</v>
      </c>
      <c r="T23" s="72">
        <v>221</v>
      </c>
      <c r="U23" s="176">
        <v>132.6</v>
      </c>
      <c r="V23" s="76">
        <v>299</v>
      </c>
      <c r="W23" s="247">
        <v>179.4</v>
      </c>
      <c r="X23" s="72">
        <f t="shared" si="2"/>
        <v>2349</v>
      </c>
      <c r="Y23" s="172">
        <f t="shared" si="2"/>
        <v>1409.4</v>
      </c>
      <c r="Z23" s="71">
        <f t="shared" si="0"/>
        <v>234.9</v>
      </c>
      <c r="AA23" s="253">
        <f t="shared" si="0"/>
        <v>140.94</v>
      </c>
    </row>
    <row r="24" spans="1:27" ht="15.75" customHeight="1">
      <c r="A24" s="174" t="s">
        <v>148</v>
      </c>
      <c r="B24" s="360">
        <v>279</v>
      </c>
      <c r="C24" s="357">
        <v>220</v>
      </c>
      <c r="D24" s="72"/>
      <c r="E24" s="73"/>
      <c r="F24" s="76"/>
      <c r="G24" s="78"/>
      <c r="H24" s="72"/>
      <c r="I24" s="73"/>
      <c r="J24" s="76"/>
      <c r="K24" s="78"/>
      <c r="L24" s="72"/>
      <c r="M24" s="73"/>
      <c r="N24" s="76"/>
      <c r="O24" s="78"/>
      <c r="P24" s="72"/>
      <c r="Q24" s="73"/>
      <c r="R24" s="76"/>
      <c r="S24" s="78"/>
      <c r="T24" s="72"/>
      <c r="U24" s="73"/>
      <c r="V24" s="76"/>
      <c r="W24" s="78"/>
      <c r="X24" s="171">
        <f>X25+X26+X27+X28+X29+X30+X31+X32+X33+X34+X35+X36+X37+X38+X39</f>
        <v>2977</v>
      </c>
      <c r="Y24" s="171">
        <f>Y25+Y26+Y27+Y28+Y29+Y30+Y31+Y32+Y33+Y34+Y35+Y36+Y37+Y38+Y39</f>
        <v>2246.675</v>
      </c>
      <c r="Z24" s="171">
        <f>Z25+Z26+Z27+Z28+Z29+Z30+Z31+Z32+Z33+Z34+Z35+Z36+Z37+Z38+Z39</f>
        <v>297.7</v>
      </c>
      <c r="AA24" s="171">
        <f>AA25+AA26+AA27+AA28+AA29+AA30+AA31+AA32+AA33+AA34+AA35+AA36+AA37+AA38+AA39</f>
        <v>224.66750000000002</v>
      </c>
    </row>
    <row r="25" spans="1:27" ht="15.75" customHeight="1">
      <c r="A25" s="177" t="s">
        <v>117</v>
      </c>
      <c r="B25" s="360"/>
      <c r="C25" s="357"/>
      <c r="D25" s="72">
        <v>1</v>
      </c>
      <c r="E25" s="73">
        <v>1</v>
      </c>
      <c r="F25" s="76">
        <v>2</v>
      </c>
      <c r="G25" s="78">
        <v>2</v>
      </c>
      <c r="H25" s="72"/>
      <c r="I25" s="73"/>
      <c r="J25" s="76">
        <v>6</v>
      </c>
      <c r="K25" s="78">
        <v>6</v>
      </c>
      <c r="L25" s="72">
        <v>4</v>
      </c>
      <c r="M25" s="73">
        <v>4</v>
      </c>
      <c r="N25" s="76">
        <v>0</v>
      </c>
      <c r="O25" s="78">
        <v>0</v>
      </c>
      <c r="P25" s="72"/>
      <c r="Q25" s="73"/>
      <c r="R25" s="76">
        <v>3</v>
      </c>
      <c r="S25" s="78">
        <v>3</v>
      </c>
      <c r="T25" s="72">
        <v>7</v>
      </c>
      <c r="U25" s="73">
        <v>7</v>
      </c>
      <c r="V25" s="76">
        <v>1</v>
      </c>
      <c r="W25" s="78">
        <v>1</v>
      </c>
      <c r="X25" s="171">
        <f aca="true" t="shared" si="3" ref="X25:Y39">V25+T25+R25+P25+N25+L25+J25+H25+F25+D25</f>
        <v>24</v>
      </c>
      <c r="Y25" s="172">
        <f t="shared" si="3"/>
        <v>24</v>
      </c>
      <c r="Z25" s="71">
        <f t="shared" si="0"/>
        <v>2.4</v>
      </c>
      <c r="AA25" s="253">
        <f t="shared" si="0"/>
        <v>2.4</v>
      </c>
    </row>
    <row r="26" spans="1:27" ht="15.75" customHeight="1">
      <c r="A26" s="178" t="s">
        <v>181</v>
      </c>
      <c r="B26" s="360"/>
      <c r="C26" s="357"/>
      <c r="D26" s="250">
        <v>101</v>
      </c>
      <c r="E26" s="73">
        <v>75.75</v>
      </c>
      <c r="F26" s="76">
        <v>14</v>
      </c>
      <c r="G26" s="78">
        <v>10.5</v>
      </c>
      <c r="H26" s="72">
        <v>76</v>
      </c>
      <c r="I26" s="179">
        <v>57</v>
      </c>
      <c r="J26" s="180">
        <v>54</v>
      </c>
      <c r="K26" s="78">
        <v>40.5</v>
      </c>
      <c r="L26" s="72">
        <v>67.5</v>
      </c>
      <c r="M26" s="73">
        <v>50.63</v>
      </c>
      <c r="N26" s="76">
        <v>76</v>
      </c>
      <c r="O26" s="78">
        <v>57</v>
      </c>
      <c r="P26" s="72">
        <v>22</v>
      </c>
      <c r="Q26" s="73">
        <v>16.5</v>
      </c>
      <c r="R26" s="76">
        <v>136</v>
      </c>
      <c r="S26" s="181">
        <v>102</v>
      </c>
      <c r="T26" s="72">
        <v>70</v>
      </c>
      <c r="U26" s="73">
        <v>52.5</v>
      </c>
      <c r="V26" s="76">
        <v>83.5</v>
      </c>
      <c r="W26" s="78">
        <v>62.625</v>
      </c>
      <c r="X26" s="72">
        <f t="shared" si="3"/>
        <v>700</v>
      </c>
      <c r="Y26" s="73">
        <f t="shared" si="3"/>
        <v>525.005</v>
      </c>
      <c r="Z26" s="77">
        <f t="shared" si="0"/>
        <v>70</v>
      </c>
      <c r="AA26" s="253">
        <f t="shared" si="0"/>
        <v>52.5005</v>
      </c>
    </row>
    <row r="27" spans="1:27" ht="16.5" customHeight="1">
      <c r="A27" s="182" t="s">
        <v>182</v>
      </c>
      <c r="B27" s="360"/>
      <c r="C27" s="357"/>
      <c r="D27" s="183"/>
      <c r="E27" s="184"/>
      <c r="F27" s="185"/>
      <c r="G27" s="186"/>
      <c r="H27" s="183"/>
      <c r="I27" s="184"/>
      <c r="J27" s="185"/>
      <c r="K27" s="186"/>
      <c r="L27" s="183"/>
      <c r="M27" s="184"/>
      <c r="N27" s="185"/>
      <c r="O27" s="186"/>
      <c r="P27" s="183"/>
      <c r="Q27" s="184"/>
      <c r="R27" s="185"/>
      <c r="S27" s="186"/>
      <c r="T27" s="183"/>
      <c r="U27" s="184"/>
      <c r="V27" s="185"/>
      <c r="W27" s="186"/>
      <c r="X27" s="183">
        <f t="shared" si="3"/>
        <v>0</v>
      </c>
      <c r="Y27" s="184">
        <f t="shared" si="3"/>
        <v>0</v>
      </c>
      <c r="Z27" s="187">
        <f t="shared" si="0"/>
        <v>0</v>
      </c>
      <c r="AA27" s="254">
        <f t="shared" si="0"/>
        <v>0</v>
      </c>
    </row>
    <row r="28" spans="1:27" ht="16.5" customHeight="1">
      <c r="A28" s="173" t="s">
        <v>118</v>
      </c>
      <c r="B28" s="360"/>
      <c r="C28" s="357"/>
      <c r="D28" s="72">
        <v>44</v>
      </c>
      <c r="E28" s="176">
        <v>36.96</v>
      </c>
      <c r="F28" s="76">
        <v>35</v>
      </c>
      <c r="G28" s="188">
        <v>29.4</v>
      </c>
      <c r="H28" s="72">
        <v>7</v>
      </c>
      <c r="I28" s="176">
        <v>5.88</v>
      </c>
      <c r="J28" s="76">
        <v>70</v>
      </c>
      <c r="K28" s="188">
        <v>58.8</v>
      </c>
      <c r="L28" s="72">
        <v>48</v>
      </c>
      <c r="M28" s="245">
        <v>40.32</v>
      </c>
      <c r="N28" s="76">
        <v>27</v>
      </c>
      <c r="O28" s="78">
        <v>22.68</v>
      </c>
      <c r="P28" s="72">
        <v>23</v>
      </c>
      <c r="Q28" s="73">
        <v>19.32</v>
      </c>
      <c r="R28" s="76">
        <v>14</v>
      </c>
      <c r="S28" s="78">
        <v>11.76</v>
      </c>
      <c r="T28" s="72">
        <v>80</v>
      </c>
      <c r="U28" s="73">
        <v>67.25</v>
      </c>
      <c r="V28" s="76">
        <v>45</v>
      </c>
      <c r="W28" s="188">
        <v>37.8</v>
      </c>
      <c r="X28" s="171">
        <f t="shared" si="3"/>
        <v>393</v>
      </c>
      <c r="Y28" s="172">
        <f t="shared" si="3"/>
        <v>330.16999999999996</v>
      </c>
      <c r="Z28" s="71">
        <f t="shared" si="0"/>
        <v>39.3</v>
      </c>
      <c r="AA28" s="253">
        <f t="shared" si="0"/>
        <v>33.016999999999996</v>
      </c>
    </row>
    <row r="29" spans="1:27" ht="16.5" customHeight="1">
      <c r="A29" s="173" t="s">
        <v>183</v>
      </c>
      <c r="B29" s="360"/>
      <c r="C29" s="357"/>
      <c r="D29" s="72">
        <v>16</v>
      </c>
      <c r="E29" s="73">
        <v>12.8</v>
      </c>
      <c r="F29" s="76">
        <v>63</v>
      </c>
      <c r="G29" s="181">
        <v>50.4</v>
      </c>
      <c r="H29" s="72"/>
      <c r="I29" s="73"/>
      <c r="J29" s="76">
        <v>59</v>
      </c>
      <c r="K29" s="78">
        <v>47.2</v>
      </c>
      <c r="L29" s="72">
        <v>150</v>
      </c>
      <c r="M29" s="73">
        <v>120</v>
      </c>
      <c r="N29" s="76"/>
      <c r="O29" s="78"/>
      <c r="P29" s="72">
        <v>59</v>
      </c>
      <c r="Q29" s="73">
        <v>47.2</v>
      </c>
      <c r="R29" s="76">
        <v>25</v>
      </c>
      <c r="S29" s="78">
        <v>20</v>
      </c>
      <c r="T29" s="72">
        <v>31</v>
      </c>
      <c r="U29" s="73">
        <v>24.8</v>
      </c>
      <c r="V29" s="76">
        <v>59</v>
      </c>
      <c r="W29" s="248">
        <v>47.2</v>
      </c>
      <c r="X29" s="171">
        <f t="shared" si="3"/>
        <v>462</v>
      </c>
      <c r="Y29" s="172">
        <f t="shared" si="3"/>
        <v>369.59999999999997</v>
      </c>
      <c r="Z29" s="71">
        <f t="shared" si="0"/>
        <v>46.2</v>
      </c>
      <c r="AA29" s="253">
        <f t="shared" si="0"/>
        <v>36.959999999999994</v>
      </c>
    </row>
    <row r="30" spans="1:27" ht="17.25" customHeight="1">
      <c r="A30" s="178" t="s">
        <v>119</v>
      </c>
      <c r="B30" s="360"/>
      <c r="C30" s="357"/>
      <c r="D30" s="72">
        <v>17</v>
      </c>
      <c r="E30" s="73">
        <v>12.8</v>
      </c>
      <c r="F30" s="76"/>
      <c r="G30" s="78"/>
      <c r="H30" s="183"/>
      <c r="I30" s="184"/>
      <c r="J30" s="76"/>
      <c r="K30" s="78"/>
      <c r="L30" s="72"/>
      <c r="M30" s="73"/>
      <c r="N30" s="76"/>
      <c r="O30" s="78"/>
      <c r="P30" s="183"/>
      <c r="Q30" s="184"/>
      <c r="R30" s="76">
        <v>54</v>
      </c>
      <c r="S30" s="78">
        <v>40.5</v>
      </c>
      <c r="T30" s="72"/>
      <c r="U30" s="73"/>
      <c r="V30" s="76"/>
      <c r="W30" s="78"/>
      <c r="X30" s="72">
        <f t="shared" si="3"/>
        <v>71</v>
      </c>
      <c r="Y30" s="73">
        <f t="shared" si="3"/>
        <v>53.3</v>
      </c>
      <c r="Z30" s="77">
        <f t="shared" si="0"/>
        <v>7.1</v>
      </c>
      <c r="AA30" s="253">
        <f t="shared" si="0"/>
        <v>5.33</v>
      </c>
    </row>
    <row r="31" spans="1:27" ht="15.75" customHeight="1">
      <c r="A31" s="182" t="s">
        <v>385</v>
      </c>
      <c r="B31" s="360"/>
      <c r="C31" s="357"/>
      <c r="D31" s="183">
        <v>180</v>
      </c>
      <c r="E31" s="184">
        <v>120.6</v>
      </c>
      <c r="F31" s="185"/>
      <c r="G31" s="186"/>
      <c r="H31" s="183"/>
      <c r="I31" s="184"/>
      <c r="J31" s="185"/>
      <c r="K31" s="186"/>
      <c r="L31" s="183"/>
      <c r="M31" s="184"/>
      <c r="N31" s="185">
        <v>180</v>
      </c>
      <c r="O31" s="186">
        <v>120.6</v>
      </c>
      <c r="P31" s="183"/>
      <c r="Q31" s="184"/>
      <c r="R31" s="185"/>
      <c r="S31" s="186"/>
      <c r="T31" s="183"/>
      <c r="U31" s="184"/>
      <c r="V31" s="185"/>
      <c r="W31" s="186"/>
      <c r="X31" s="183">
        <f t="shared" si="3"/>
        <v>360</v>
      </c>
      <c r="Y31" s="184">
        <f t="shared" si="3"/>
        <v>241.2</v>
      </c>
      <c r="Z31" s="187">
        <f t="shared" si="0"/>
        <v>36</v>
      </c>
      <c r="AA31" s="254">
        <f t="shared" si="0"/>
        <v>24.119999999999997</v>
      </c>
    </row>
    <row r="32" spans="1:27" ht="16.5" customHeight="1">
      <c r="A32" s="182" t="s">
        <v>115</v>
      </c>
      <c r="B32" s="360"/>
      <c r="C32" s="357"/>
      <c r="D32" s="183"/>
      <c r="E32" s="184"/>
      <c r="F32" s="185">
        <v>64</v>
      </c>
      <c r="G32" s="186">
        <v>54.4</v>
      </c>
      <c r="H32" s="183"/>
      <c r="I32" s="184"/>
      <c r="J32" s="185"/>
      <c r="K32" s="186"/>
      <c r="L32" s="183">
        <v>64</v>
      </c>
      <c r="M32" s="184">
        <v>54.4</v>
      </c>
      <c r="N32" s="185"/>
      <c r="O32" s="186"/>
      <c r="P32" s="183">
        <v>16</v>
      </c>
      <c r="Q32" s="184">
        <v>13.6</v>
      </c>
      <c r="R32" s="185"/>
      <c r="S32" s="186"/>
      <c r="T32" s="183"/>
      <c r="U32" s="184"/>
      <c r="V32" s="185"/>
      <c r="W32" s="186"/>
      <c r="X32" s="183">
        <f t="shared" si="3"/>
        <v>144</v>
      </c>
      <c r="Y32" s="184">
        <f t="shared" si="3"/>
        <v>122.4</v>
      </c>
      <c r="Z32" s="187">
        <f t="shared" si="0"/>
        <v>14.4</v>
      </c>
      <c r="AA32" s="254">
        <f t="shared" si="0"/>
        <v>12.24</v>
      </c>
    </row>
    <row r="33" spans="1:27" ht="15.75" customHeight="1">
      <c r="A33" s="173" t="s">
        <v>114</v>
      </c>
      <c r="B33" s="360"/>
      <c r="C33" s="357"/>
      <c r="D33" s="72"/>
      <c r="E33" s="73"/>
      <c r="F33" s="76"/>
      <c r="G33" s="78"/>
      <c r="H33" s="72">
        <v>60</v>
      </c>
      <c r="I33" s="73">
        <v>57</v>
      </c>
      <c r="J33" s="76"/>
      <c r="K33" s="78"/>
      <c r="L33" s="72"/>
      <c r="M33" s="73"/>
      <c r="N33" s="72"/>
      <c r="O33" s="73"/>
      <c r="P33" s="72">
        <v>20</v>
      </c>
      <c r="Q33" s="73">
        <v>19</v>
      </c>
      <c r="R33" s="76"/>
      <c r="S33" s="78"/>
      <c r="T33" s="72">
        <v>19</v>
      </c>
      <c r="U33" s="73">
        <v>18.05</v>
      </c>
      <c r="V33" s="76"/>
      <c r="W33" s="78"/>
      <c r="X33" s="72">
        <f t="shared" si="3"/>
        <v>99</v>
      </c>
      <c r="Y33" s="73">
        <f t="shared" si="3"/>
        <v>94.05</v>
      </c>
      <c r="Z33" s="77">
        <f t="shared" si="0"/>
        <v>9.9</v>
      </c>
      <c r="AA33" s="253">
        <f t="shared" si="0"/>
        <v>9.405</v>
      </c>
    </row>
    <row r="34" spans="1:27" ht="16.5" customHeight="1">
      <c r="A34" s="182" t="s">
        <v>184</v>
      </c>
      <c r="B34" s="360"/>
      <c r="C34" s="357"/>
      <c r="D34" s="183"/>
      <c r="E34" s="184"/>
      <c r="F34" s="185"/>
      <c r="G34" s="186"/>
      <c r="H34" s="183"/>
      <c r="I34" s="184"/>
      <c r="J34" s="185">
        <v>125</v>
      </c>
      <c r="K34" s="186">
        <v>83.75</v>
      </c>
      <c r="L34" s="183"/>
      <c r="M34" s="184"/>
      <c r="N34" s="185"/>
      <c r="O34" s="186"/>
      <c r="P34" s="183"/>
      <c r="Q34" s="184"/>
      <c r="R34" s="185">
        <v>80</v>
      </c>
      <c r="S34" s="186">
        <v>53.6</v>
      </c>
      <c r="T34" s="183">
        <v>125</v>
      </c>
      <c r="U34" s="184">
        <v>83.8</v>
      </c>
      <c r="V34" s="185">
        <v>50</v>
      </c>
      <c r="W34" s="186">
        <v>33.5</v>
      </c>
      <c r="X34" s="183">
        <f t="shared" si="3"/>
        <v>380</v>
      </c>
      <c r="Y34" s="184">
        <f t="shared" si="3"/>
        <v>254.65</v>
      </c>
      <c r="Z34" s="187">
        <f t="shared" si="0"/>
        <v>38</v>
      </c>
      <c r="AA34" s="254">
        <f t="shared" si="0"/>
        <v>25.465</v>
      </c>
    </row>
    <row r="35" spans="1:27" ht="16.5" customHeight="1">
      <c r="A35" s="173" t="s">
        <v>116</v>
      </c>
      <c r="B35" s="360"/>
      <c r="C35" s="357"/>
      <c r="D35" s="72">
        <v>1</v>
      </c>
      <c r="E35" s="73">
        <v>0.8</v>
      </c>
      <c r="F35" s="72">
        <v>5</v>
      </c>
      <c r="G35" s="73">
        <v>4</v>
      </c>
      <c r="H35" s="72">
        <v>1</v>
      </c>
      <c r="I35" s="73">
        <v>0.8</v>
      </c>
      <c r="J35" s="76">
        <v>4</v>
      </c>
      <c r="K35" s="78">
        <v>3.2</v>
      </c>
      <c r="L35" s="72">
        <v>5</v>
      </c>
      <c r="M35" s="73">
        <v>4</v>
      </c>
      <c r="N35" s="76">
        <v>1</v>
      </c>
      <c r="O35" s="78">
        <v>0.8</v>
      </c>
      <c r="P35" s="72">
        <v>9</v>
      </c>
      <c r="Q35" s="73">
        <v>7.2</v>
      </c>
      <c r="R35" s="76">
        <v>1</v>
      </c>
      <c r="S35" s="73">
        <v>0.8</v>
      </c>
      <c r="T35" s="72">
        <v>1</v>
      </c>
      <c r="U35" s="73">
        <v>0.8</v>
      </c>
      <c r="V35" s="76">
        <v>4</v>
      </c>
      <c r="W35" s="78">
        <v>3.2</v>
      </c>
      <c r="X35" s="171">
        <f t="shared" si="3"/>
        <v>32</v>
      </c>
      <c r="Y35" s="172">
        <f t="shared" si="3"/>
        <v>25.6</v>
      </c>
      <c r="Z35" s="71">
        <f t="shared" si="0"/>
        <v>3.2</v>
      </c>
      <c r="AA35" s="253">
        <f t="shared" si="0"/>
        <v>2.56</v>
      </c>
    </row>
    <row r="36" spans="1:27" ht="15.75" customHeight="1">
      <c r="A36" s="173" t="s">
        <v>255</v>
      </c>
      <c r="B36" s="360"/>
      <c r="C36" s="357"/>
      <c r="D36" s="72">
        <v>2</v>
      </c>
      <c r="E36" s="73">
        <v>1.5</v>
      </c>
      <c r="F36" s="72">
        <v>2</v>
      </c>
      <c r="G36" s="73">
        <v>1.5</v>
      </c>
      <c r="H36" s="72">
        <v>2</v>
      </c>
      <c r="I36" s="73">
        <v>1.5</v>
      </c>
      <c r="J36" s="72">
        <v>2</v>
      </c>
      <c r="K36" s="78">
        <v>1.5</v>
      </c>
      <c r="L36" s="72">
        <v>2</v>
      </c>
      <c r="M36" s="73">
        <v>1.5</v>
      </c>
      <c r="N36" s="76">
        <v>2</v>
      </c>
      <c r="O36" s="78">
        <v>1.5</v>
      </c>
      <c r="P36" s="72">
        <v>2</v>
      </c>
      <c r="Q36" s="73">
        <v>1.5</v>
      </c>
      <c r="R36" s="76">
        <v>2</v>
      </c>
      <c r="S36" s="73">
        <v>1.5</v>
      </c>
      <c r="T36" s="72">
        <v>2</v>
      </c>
      <c r="U36" s="73">
        <v>1.5</v>
      </c>
      <c r="V36" s="72">
        <v>2</v>
      </c>
      <c r="W36" s="73">
        <v>1.5</v>
      </c>
      <c r="X36" s="171">
        <f t="shared" si="3"/>
        <v>20</v>
      </c>
      <c r="Y36" s="172">
        <f t="shared" si="3"/>
        <v>15</v>
      </c>
      <c r="Z36" s="71">
        <f t="shared" si="0"/>
        <v>2</v>
      </c>
      <c r="AA36" s="253">
        <f t="shared" si="0"/>
        <v>1.5</v>
      </c>
    </row>
    <row r="37" spans="1:27" ht="15.75" customHeight="1">
      <c r="A37" s="182" t="s">
        <v>386</v>
      </c>
      <c r="B37" s="360"/>
      <c r="C37" s="357"/>
      <c r="D37" s="183"/>
      <c r="E37" s="184"/>
      <c r="F37" s="185"/>
      <c r="G37" s="186"/>
      <c r="H37" s="183"/>
      <c r="I37" s="184"/>
      <c r="J37" s="185"/>
      <c r="K37" s="186"/>
      <c r="L37" s="185"/>
      <c r="M37" s="186"/>
      <c r="N37" s="185"/>
      <c r="O37" s="186"/>
      <c r="P37" s="185"/>
      <c r="Q37" s="186"/>
      <c r="R37" s="185"/>
      <c r="S37" s="186"/>
      <c r="T37" s="185">
        <v>19</v>
      </c>
      <c r="U37" s="186">
        <v>14.25</v>
      </c>
      <c r="V37" s="185"/>
      <c r="W37" s="186"/>
      <c r="X37" s="183">
        <f t="shared" si="3"/>
        <v>19</v>
      </c>
      <c r="Y37" s="184">
        <f t="shared" si="3"/>
        <v>14.25</v>
      </c>
      <c r="Z37" s="187">
        <f aca="true" t="shared" si="4" ref="Z37:AA68">X37/10</f>
        <v>1.9</v>
      </c>
      <c r="AA37" s="254">
        <f t="shared" si="4"/>
        <v>1.425</v>
      </c>
    </row>
    <row r="38" spans="1:27" ht="16.5" customHeight="1">
      <c r="A38" s="173" t="s">
        <v>120</v>
      </c>
      <c r="B38" s="360"/>
      <c r="C38" s="357"/>
      <c r="D38" s="72"/>
      <c r="E38" s="73"/>
      <c r="F38" s="76">
        <v>88</v>
      </c>
      <c r="G38" s="78">
        <v>57.2</v>
      </c>
      <c r="H38" s="72"/>
      <c r="I38" s="73"/>
      <c r="J38" s="76"/>
      <c r="K38" s="78"/>
      <c r="L38" s="72"/>
      <c r="M38" s="73"/>
      <c r="N38" s="76"/>
      <c r="O38" s="78"/>
      <c r="P38" s="72"/>
      <c r="Q38" s="73"/>
      <c r="R38" s="76">
        <v>88</v>
      </c>
      <c r="S38" s="78">
        <v>57.2</v>
      </c>
      <c r="T38" s="72"/>
      <c r="U38" s="73"/>
      <c r="V38" s="76"/>
      <c r="W38" s="78"/>
      <c r="X38" s="171">
        <f t="shared" si="3"/>
        <v>176</v>
      </c>
      <c r="Y38" s="172">
        <f t="shared" si="3"/>
        <v>114.4</v>
      </c>
      <c r="Z38" s="71">
        <f t="shared" si="4"/>
        <v>17.6</v>
      </c>
      <c r="AA38" s="253">
        <f t="shared" si="4"/>
        <v>11.440000000000001</v>
      </c>
    </row>
    <row r="39" spans="1:27" ht="16.5" customHeight="1">
      <c r="A39" s="173" t="s">
        <v>185</v>
      </c>
      <c r="B39" s="361"/>
      <c r="C39" s="358"/>
      <c r="D39" s="72"/>
      <c r="E39" s="73"/>
      <c r="F39" s="76"/>
      <c r="G39" s="78"/>
      <c r="H39" s="72"/>
      <c r="I39" s="73"/>
      <c r="J39" s="76"/>
      <c r="K39" s="78"/>
      <c r="L39" s="72">
        <v>10</v>
      </c>
      <c r="M39" s="245">
        <v>6.5</v>
      </c>
      <c r="N39" s="76">
        <v>77</v>
      </c>
      <c r="O39" s="78">
        <v>50.05</v>
      </c>
      <c r="P39" s="72"/>
      <c r="Q39" s="73"/>
      <c r="R39" s="76"/>
      <c r="S39" s="78"/>
      <c r="T39" s="72"/>
      <c r="U39" s="73"/>
      <c r="V39" s="72">
        <v>10</v>
      </c>
      <c r="W39" s="245">
        <v>6.5</v>
      </c>
      <c r="X39" s="171">
        <f t="shared" si="3"/>
        <v>97</v>
      </c>
      <c r="Y39" s="172">
        <f t="shared" si="3"/>
        <v>63.05</v>
      </c>
      <c r="Z39" s="71">
        <f t="shared" si="4"/>
        <v>9.7</v>
      </c>
      <c r="AA39" s="253">
        <f t="shared" si="4"/>
        <v>6.305</v>
      </c>
    </row>
    <row r="40" spans="1:27" ht="18" customHeight="1">
      <c r="A40" s="174" t="s">
        <v>186</v>
      </c>
      <c r="B40" s="359">
        <v>114</v>
      </c>
      <c r="C40" s="362">
        <v>100</v>
      </c>
      <c r="D40" s="72"/>
      <c r="E40" s="73"/>
      <c r="F40" s="76"/>
      <c r="G40" s="78"/>
      <c r="H40" s="72"/>
      <c r="I40" s="73"/>
      <c r="J40" s="76"/>
      <c r="K40" s="78"/>
      <c r="L40" s="72"/>
      <c r="M40" s="73"/>
      <c r="N40" s="76"/>
      <c r="O40" s="78"/>
      <c r="P40" s="72"/>
      <c r="Q40" s="73"/>
      <c r="R40" s="76"/>
      <c r="S40" s="78"/>
      <c r="T40" s="72"/>
      <c r="U40" s="73"/>
      <c r="V40" s="76"/>
      <c r="W40" s="78"/>
      <c r="X40" s="72">
        <f>X41+X42+X43+X46+X47</f>
        <v>1212</v>
      </c>
      <c r="Y40" s="189">
        <f>Y41+Y42+Y43+Y46+Y47</f>
        <v>1001</v>
      </c>
      <c r="Z40" s="71">
        <f t="shared" si="4"/>
        <v>121.2</v>
      </c>
      <c r="AA40" s="307">
        <f t="shared" si="4"/>
        <v>100.1</v>
      </c>
    </row>
    <row r="41" spans="1:27" ht="17.25" customHeight="1">
      <c r="A41" s="173" t="s">
        <v>121</v>
      </c>
      <c r="B41" s="360"/>
      <c r="C41" s="357"/>
      <c r="D41" s="72">
        <v>114</v>
      </c>
      <c r="E41" s="73">
        <v>100</v>
      </c>
      <c r="F41" s="76">
        <v>114</v>
      </c>
      <c r="G41" s="188">
        <v>100</v>
      </c>
      <c r="H41" s="72"/>
      <c r="I41" s="73"/>
      <c r="J41" s="76">
        <v>114</v>
      </c>
      <c r="K41" s="78">
        <v>100</v>
      </c>
      <c r="L41" s="72">
        <v>114</v>
      </c>
      <c r="M41" s="73">
        <v>100</v>
      </c>
      <c r="N41" s="76">
        <v>114</v>
      </c>
      <c r="O41" s="78">
        <v>100</v>
      </c>
      <c r="P41" s="72">
        <v>114</v>
      </c>
      <c r="Q41" s="73">
        <v>100</v>
      </c>
      <c r="R41" s="76">
        <v>114</v>
      </c>
      <c r="S41" s="78">
        <v>100</v>
      </c>
      <c r="T41" s="72">
        <v>114</v>
      </c>
      <c r="U41" s="73">
        <v>100</v>
      </c>
      <c r="V41" s="76"/>
      <c r="W41" s="78"/>
      <c r="X41" s="171">
        <f aca="true" t="shared" si="5" ref="X41:Y56">V41+T41+R41+P41+N41+L41+J41+H41+F41+D41</f>
        <v>912</v>
      </c>
      <c r="Y41" s="172">
        <f t="shared" si="5"/>
        <v>800</v>
      </c>
      <c r="Z41" s="71">
        <f t="shared" si="4"/>
        <v>91.2</v>
      </c>
      <c r="AA41" s="253">
        <f t="shared" si="4"/>
        <v>80</v>
      </c>
    </row>
    <row r="42" spans="1:27" ht="15.75" customHeight="1">
      <c r="A42" s="173" t="s">
        <v>122</v>
      </c>
      <c r="B42" s="360"/>
      <c r="C42" s="357"/>
      <c r="D42" s="72"/>
      <c r="E42" s="73"/>
      <c r="F42" s="76"/>
      <c r="G42" s="181"/>
      <c r="H42" s="72"/>
      <c r="I42" s="73"/>
      <c r="J42" s="76"/>
      <c r="K42" s="181"/>
      <c r="L42" s="72"/>
      <c r="M42" s="73"/>
      <c r="N42" s="76"/>
      <c r="O42" s="78"/>
      <c r="P42" s="72"/>
      <c r="Q42" s="73"/>
      <c r="R42" s="76"/>
      <c r="S42" s="78"/>
      <c r="T42" s="72"/>
      <c r="U42" s="73"/>
      <c r="V42" s="76"/>
      <c r="W42" s="78"/>
      <c r="X42" s="171">
        <f t="shared" si="5"/>
        <v>0</v>
      </c>
      <c r="Y42" s="172">
        <f t="shared" si="5"/>
        <v>0</v>
      </c>
      <c r="Z42" s="71">
        <f t="shared" si="4"/>
        <v>0</v>
      </c>
      <c r="AA42" s="253">
        <f t="shared" si="4"/>
        <v>0</v>
      </c>
    </row>
    <row r="43" spans="1:27" ht="15" customHeight="1">
      <c r="A43" s="173" t="s">
        <v>187</v>
      </c>
      <c r="B43" s="360"/>
      <c r="C43" s="357"/>
      <c r="D43" s="72"/>
      <c r="E43" s="73"/>
      <c r="F43" s="76"/>
      <c r="G43" s="78"/>
      <c r="H43" s="72"/>
      <c r="I43" s="73"/>
      <c r="J43" s="76"/>
      <c r="K43" s="78"/>
      <c r="L43" s="72"/>
      <c r="M43" s="179"/>
      <c r="N43" s="76"/>
      <c r="O43" s="78"/>
      <c r="P43" s="72"/>
      <c r="Q43" s="73"/>
      <c r="R43" s="76"/>
      <c r="S43" s="78"/>
      <c r="T43" s="72"/>
      <c r="U43" s="73"/>
      <c r="V43" s="76"/>
      <c r="W43" s="78"/>
      <c r="X43" s="171">
        <f t="shared" si="5"/>
        <v>0</v>
      </c>
      <c r="Y43" s="172">
        <f t="shared" si="5"/>
        <v>0</v>
      </c>
      <c r="Z43" s="71">
        <f t="shared" si="4"/>
        <v>0</v>
      </c>
      <c r="AA43" s="253">
        <f t="shared" si="4"/>
        <v>0</v>
      </c>
    </row>
    <row r="44" spans="1:27" ht="15" customHeight="1">
      <c r="A44" s="173" t="s">
        <v>124</v>
      </c>
      <c r="B44" s="360"/>
      <c r="C44" s="357"/>
      <c r="D44" s="72">
        <v>7</v>
      </c>
      <c r="E44" s="73">
        <v>7</v>
      </c>
      <c r="F44" s="76">
        <v>3</v>
      </c>
      <c r="G44" s="78">
        <v>3</v>
      </c>
      <c r="H44" s="72"/>
      <c r="I44" s="73"/>
      <c r="J44" s="76">
        <v>10</v>
      </c>
      <c r="K44" s="78">
        <v>10</v>
      </c>
      <c r="L44" s="72"/>
      <c r="M44" s="73"/>
      <c r="N44" s="76">
        <v>7</v>
      </c>
      <c r="O44" s="78">
        <v>7</v>
      </c>
      <c r="P44" s="72">
        <v>10</v>
      </c>
      <c r="Q44" s="73">
        <v>10</v>
      </c>
      <c r="R44" s="76"/>
      <c r="S44" s="78"/>
      <c r="T44" s="72">
        <v>7</v>
      </c>
      <c r="U44" s="73">
        <v>7</v>
      </c>
      <c r="V44" s="76">
        <v>3</v>
      </c>
      <c r="W44" s="78">
        <v>3</v>
      </c>
      <c r="X44" s="171">
        <f t="shared" si="5"/>
        <v>47</v>
      </c>
      <c r="Y44" s="172">
        <f t="shared" si="5"/>
        <v>47</v>
      </c>
      <c r="Z44" s="71">
        <f t="shared" si="4"/>
        <v>4.7</v>
      </c>
      <c r="AA44" s="253">
        <f t="shared" si="4"/>
        <v>4.7</v>
      </c>
    </row>
    <row r="45" spans="1:27" ht="16.5" customHeight="1">
      <c r="A45" s="173" t="s">
        <v>125</v>
      </c>
      <c r="B45" s="360"/>
      <c r="C45" s="357"/>
      <c r="D45" s="72"/>
      <c r="E45" s="73"/>
      <c r="F45" s="76"/>
      <c r="G45" s="78"/>
      <c r="H45" s="72">
        <v>37</v>
      </c>
      <c r="I45" s="73">
        <v>37</v>
      </c>
      <c r="J45" s="76"/>
      <c r="K45" s="78"/>
      <c r="L45" s="72"/>
      <c r="M45" s="73"/>
      <c r="N45" s="76"/>
      <c r="O45" s="78"/>
      <c r="P45" s="72"/>
      <c r="Q45" s="73"/>
      <c r="R45" s="76">
        <v>20</v>
      </c>
      <c r="S45" s="78">
        <v>20</v>
      </c>
      <c r="T45" s="72"/>
      <c r="U45" s="73"/>
      <c r="V45" s="76"/>
      <c r="W45" s="78"/>
      <c r="X45" s="171">
        <f t="shared" si="5"/>
        <v>57</v>
      </c>
      <c r="Y45" s="172">
        <f t="shared" si="5"/>
        <v>57</v>
      </c>
      <c r="Z45" s="71">
        <f t="shared" si="4"/>
        <v>5.7</v>
      </c>
      <c r="AA45" s="253">
        <f t="shared" si="4"/>
        <v>5.7</v>
      </c>
    </row>
    <row r="46" spans="1:27" ht="15.75" customHeight="1">
      <c r="A46" s="173" t="s">
        <v>293</v>
      </c>
      <c r="B46" s="360"/>
      <c r="C46" s="357"/>
      <c r="D46" s="72"/>
      <c r="E46" s="73"/>
      <c r="F46" s="76"/>
      <c r="G46" s="78"/>
      <c r="H46" s="72"/>
      <c r="I46" s="176"/>
      <c r="J46" s="76"/>
      <c r="K46" s="78"/>
      <c r="L46" s="72"/>
      <c r="M46" s="73"/>
      <c r="N46" s="76"/>
      <c r="O46" s="78"/>
      <c r="P46" s="72"/>
      <c r="Q46" s="73"/>
      <c r="R46" s="76"/>
      <c r="S46" s="78"/>
      <c r="T46" s="72"/>
      <c r="U46" s="73"/>
      <c r="V46" s="76"/>
      <c r="W46" s="78"/>
      <c r="X46" s="171">
        <f t="shared" si="5"/>
        <v>0</v>
      </c>
      <c r="Y46" s="172">
        <f t="shared" si="5"/>
        <v>0</v>
      </c>
      <c r="Z46" s="71">
        <f t="shared" si="4"/>
        <v>0</v>
      </c>
      <c r="AA46" s="253">
        <f t="shared" si="4"/>
        <v>0</v>
      </c>
    </row>
    <row r="47" spans="1:27" ht="16.5" customHeight="1">
      <c r="A47" s="173" t="s">
        <v>123</v>
      </c>
      <c r="B47" s="361"/>
      <c r="C47" s="358"/>
      <c r="D47" s="72"/>
      <c r="E47" s="73"/>
      <c r="F47" s="76"/>
      <c r="G47" s="78"/>
      <c r="H47" s="72">
        <v>150</v>
      </c>
      <c r="I47" s="73">
        <v>100.5</v>
      </c>
      <c r="J47" s="76"/>
      <c r="K47" s="78"/>
      <c r="L47" s="72"/>
      <c r="M47" s="73"/>
      <c r="N47" s="76"/>
      <c r="O47" s="78"/>
      <c r="P47" s="72"/>
      <c r="Q47" s="73"/>
      <c r="R47" s="76"/>
      <c r="S47" s="78"/>
      <c r="T47" s="72"/>
      <c r="U47" s="73"/>
      <c r="V47" s="76">
        <v>150</v>
      </c>
      <c r="W47" s="181">
        <v>100.5</v>
      </c>
      <c r="X47" s="171">
        <f t="shared" si="5"/>
        <v>300</v>
      </c>
      <c r="Y47" s="172">
        <f t="shared" si="5"/>
        <v>201</v>
      </c>
      <c r="Z47" s="71">
        <f t="shared" si="4"/>
        <v>30</v>
      </c>
      <c r="AA47" s="253">
        <f t="shared" si="4"/>
        <v>20.1</v>
      </c>
    </row>
    <row r="48" spans="1:27" ht="28.5" customHeight="1">
      <c r="A48" s="170" t="s">
        <v>173</v>
      </c>
      <c r="B48" s="77">
        <v>50</v>
      </c>
      <c r="C48" s="147">
        <v>50</v>
      </c>
      <c r="D48" s="72"/>
      <c r="E48" s="73"/>
      <c r="F48" s="76">
        <v>18</v>
      </c>
      <c r="G48" s="78">
        <v>18</v>
      </c>
      <c r="H48" s="72">
        <v>18</v>
      </c>
      <c r="I48" s="73">
        <v>18</v>
      </c>
      <c r="J48" s="76"/>
      <c r="K48" s="78"/>
      <c r="L48" s="72"/>
      <c r="M48" s="73"/>
      <c r="N48" s="76"/>
      <c r="O48" s="78"/>
      <c r="P48" s="72"/>
      <c r="Q48" s="73"/>
      <c r="R48" s="76">
        <v>18</v>
      </c>
      <c r="S48" s="78">
        <v>18</v>
      </c>
      <c r="T48" s="72"/>
      <c r="U48" s="73"/>
      <c r="V48" s="76"/>
      <c r="W48" s="73"/>
      <c r="X48" s="171">
        <f t="shared" si="5"/>
        <v>54</v>
      </c>
      <c r="Y48" s="172">
        <f t="shared" si="5"/>
        <v>54</v>
      </c>
      <c r="Z48" s="71">
        <f t="shared" si="4"/>
        <v>5.4</v>
      </c>
      <c r="AA48" s="253">
        <f t="shared" si="4"/>
        <v>5.4</v>
      </c>
    </row>
    <row r="49" spans="1:27" ht="16.5" customHeight="1">
      <c r="A49" s="170" t="s">
        <v>188</v>
      </c>
      <c r="B49" s="77">
        <v>100</v>
      </c>
      <c r="C49" s="147">
        <v>100</v>
      </c>
      <c r="D49" s="72">
        <v>200</v>
      </c>
      <c r="E49" s="73">
        <v>200</v>
      </c>
      <c r="F49" s="76"/>
      <c r="G49" s="78"/>
      <c r="H49" s="72"/>
      <c r="I49" s="73"/>
      <c r="J49" s="76">
        <v>200</v>
      </c>
      <c r="K49" s="78">
        <v>200</v>
      </c>
      <c r="L49" s="72">
        <v>200</v>
      </c>
      <c r="M49" s="73">
        <v>200</v>
      </c>
      <c r="N49" s="76">
        <v>200</v>
      </c>
      <c r="O49" s="78">
        <v>200</v>
      </c>
      <c r="P49" s="72"/>
      <c r="Q49" s="73"/>
      <c r="R49" s="76"/>
      <c r="S49" s="78"/>
      <c r="T49" s="72"/>
      <c r="U49" s="73"/>
      <c r="V49" s="76">
        <v>200</v>
      </c>
      <c r="W49" s="78">
        <v>200</v>
      </c>
      <c r="X49" s="171">
        <f t="shared" si="5"/>
        <v>1000</v>
      </c>
      <c r="Y49" s="172">
        <f t="shared" si="5"/>
        <v>1000</v>
      </c>
      <c r="Z49" s="71">
        <f t="shared" si="4"/>
        <v>100</v>
      </c>
      <c r="AA49" s="253">
        <f t="shared" si="4"/>
        <v>100</v>
      </c>
    </row>
    <row r="50" spans="1:27" ht="15.75" customHeight="1">
      <c r="A50" s="170" t="s">
        <v>126</v>
      </c>
      <c r="B50" s="77">
        <v>30</v>
      </c>
      <c r="C50" s="147">
        <v>30</v>
      </c>
      <c r="D50" s="72">
        <v>31</v>
      </c>
      <c r="E50" s="73">
        <v>31</v>
      </c>
      <c r="F50" s="76">
        <v>27</v>
      </c>
      <c r="G50" s="78">
        <v>27</v>
      </c>
      <c r="H50" s="72">
        <v>52</v>
      </c>
      <c r="I50" s="73">
        <v>52</v>
      </c>
      <c r="J50" s="76">
        <v>30</v>
      </c>
      <c r="K50" s="78">
        <v>30</v>
      </c>
      <c r="L50" s="72">
        <v>22</v>
      </c>
      <c r="M50" s="73">
        <v>22</v>
      </c>
      <c r="N50" s="76">
        <v>36</v>
      </c>
      <c r="O50" s="78">
        <v>36</v>
      </c>
      <c r="P50" s="72">
        <v>27</v>
      </c>
      <c r="Q50" s="73">
        <v>27</v>
      </c>
      <c r="R50" s="76">
        <v>43</v>
      </c>
      <c r="S50" s="78">
        <v>43</v>
      </c>
      <c r="T50" s="72">
        <v>28.5</v>
      </c>
      <c r="U50" s="73">
        <v>28.5</v>
      </c>
      <c r="V50" s="76">
        <v>22</v>
      </c>
      <c r="W50" s="78">
        <v>22</v>
      </c>
      <c r="X50" s="171">
        <f t="shared" si="5"/>
        <v>318.5</v>
      </c>
      <c r="Y50" s="172">
        <f t="shared" si="5"/>
        <v>318.5</v>
      </c>
      <c r="Z50" s="71">
        <f t="shared" si="4"/>
        <v>31.85</v>
      </c>
      <c r="AA50" s="253">
        <f t="shared" si="4"/>
        <v>31.85</v>
      </c>
    </row>
    <row r="51" spans="1:27" ht="18" customHeight="1">
      <c r="A51" s="170" t="s">
        <v>127</v>
      </c>
      <c r="B51" s="77">
        <v>1.2</v>
      </c>
      <c r="C51" s="147">
        <v>1.2</v>
      </c>
      <c r="D51" s="72"/>
      <c r="E51" s="73"/>
      <c r="F51" s="76">
        <v>3</v>
      </c>
      <c r="G51" s="78">
        <v>3</v>
      </c>
      <c r="H51" s="72"/>
      <c r="I51" s="73"/>
      <c r="J51" s="76"/>
      <c r="K51" s="78"/>
      <c r="L51" s="72">
        <v>3</v>
      </c>
      <c r="M51" s="73">
        <v>3</v>
      </c>
      <c r="N51" s="76"/>
      <c r="O51" s="78"/>
      <c r="P51" s="72">
        <v>3</v>
      </c>
      <c r="Q51" s="73">
        <v>3</v>
      </c>
      <c r="R51" s="76"/>
      <c r="S51" s="78"/>
      <c r="T51" s="72"/>
      <c r="U51" s="73"/>
      <c r="V51" s="76">
        <v>3</v>
      </c>
      <c r="W51" s="78">
        <v>3</v>
      </c>
      <c r="X51" s="171">
        <f t="shared" si="5"/>
        <v>12</v>
      </c>
      <c r="Y51" s="172">
        <f t="shared" si="5"/>
        <v>12</v>
      </c>
      <c r="Z51" s="71">
        <f t="shared" si="4"/>
        <v>1.2</v>
      </c>
      <c r="AA51" s="253">
        <f t="shared" si="4"/>
        <v>1.2</v>
      </c>
    </row>
    <row r="52" spans="1:27" ht="15" customHeight="1">
      <c r="A52" s="170" t="s">
        <v>128</v>
      </c>
      <c r="B52" s="77">
        <v>0.6</v>
      </c>
      <c r="C52" s="147">
        <v>0.6</v>
      </c>
      <c r="D52" s="72"/>
      <c r="E52" s="73"/>
      <c r="F52" s="76"/>
      <c r="G52" s="78"/>
      <c r="H52" s="72">
        <v>3</v>
      </c>
      <c r="I52" s="73">
        <v>3</v>
      </c>
      <c r="J52" s="76"/>
      <c r="K52" s="78"/>
      <c r="L52" s="72"/>
      <c r="M52" s="73"/>
      <c r="N52" s="76"/>
      <c r="O52" s="78"/>
      <c r="P52" s="72"/>
      <c r="Q52" s="73"/>
      <c r="R52" s="76">
        <v>3</v>
      </c>
      <c r="S52" s="78">
        <v>3</v>
      </c>
      <c r="T52" s="72"/>
      <c r="U52" s="73"/>
      <c r="V52" s="76"/>
      <c r="W52" s="78"/>
      <c r="X52" s="171">
        <f t="shared" si="5"/>
        <v>6</v>
      </c>
      <c r="Y52" s="172">
        <f t="shared" si="5"/>
        <v>6</v>
      </c>
      <c r="Z52" s="71">
        <f t="shared" si="4"/>
        <v>0.6</v>
      </c>
      <c r="AA52" s="253">
        <f t="shared" si="4"/>
        <v>0.6</v>
      </c>
    </row>
    <row r="53" spans="1:27" ht="15.75" customHeight="1">
      <c r="A53" s="170" t="s">
        <v>129</v>
      </c>
      <c r="B53" s="77">
        <v>0.6</v>
      </c>
      <c r="C53" s="147">
        <v>0.6</v>
      </c>
      <c r="D53" s="72">
        <v>0.86</v>
      </c>
      <c r="E53" s="73">
        <v>0.86</v>
      </c>
      <c r="F53" s="76">
        <v>0.43</v>
      </c>
      <c r="G53" s="78">
        <v>0.43</v>
      </c>
      <c r="H53" s="72">
        <v>0.43</v>
      </c>
      <c r="I53" s="73">
        <v>0.43</v>
      </c>
      <c r="J53" s="76">
        <v>0.86</v>
      </c>
      <c r="K53" s="78">
        <v>0.86</v>
      </c>
      <c r="L53" s="72">
        <v>0.43</v>
      </c>
      <c r="M53" s="73">
        <v>0.43</v>
      </c>
      <c r="N53" s="76">
        <v>0.86</v>
      </c>
      <c r="O53" s="78">
        <v>0.86</v>
      </c>
      <c r="P53" s="72">
        <v>0.43</v>
      </c>
      <c r="Q53" s="73">
        <v>0.43</v>
      </c>
      <c r="R53" s="76">
        <v>0.43</v>
      </c>
      <c r="S53" s="78">
        <v>0.43</v>
      </c>
      <c r="T53" s="72">
        <v>0.86</v>
      </c>
      <c r="U53" s="73">
        <v>0.86</v>
      </c>
      <c r="V53" s="76">
        <v>0.43</v>
      </c>
      <c r="W53" s="78">
        <v>0.43</v>
      </c>
      <c r="X53" s="171">
        <f t="shared" si="5"/>
        <v>6.02</v>
      </c>
      <c r="Y53" s="172">
        <f t="shared" si="5"/>
        <v>6.02</v>
      </c>
      <c r="Z53" s="71">
        <f t="shared" si="4"/>
        <v>0.602</v>
      </c>
      <c r="AA53" s="253">
        <f t="shared" si="4"/>
        <v>0.602</v>
      </c>
    </row>
    <row r="54" spans="1:27" ht="16.5" customHeight="1">
      <c r="A54" s="170" t="s">
        <v>130</v>
      </c>
      <c r="B54" s="252">
        <v>60.5</v>
      </c>
      <c r="C54" s="147">
        <v>55</v>
      </c>
      <c r="D54" s="72">
        <v>96</v>
      </c>
      <c r="E54" s="176">
        <v>87.36</v>
      </c>
      <c r="F54" s="76">
        <v>87</v>
      </c>
      <c r="G54" s="188">
        <v>79.17</v>
      </c>
      <c r="H54" s="72"/>
      <c r="I54" s="73"/>
      <c r="J54" s="76">
        <v>25</v>
      </c>
      <c r="K54" s="188">
        <v>22.75</v>
      </c>
      <c r="L54" s="72">
        <v>99</v>
      </c>
      <c r="M54" s="176">
        <v>90.09</v>
      </c>
      <c r="N54" s="76">
        <v>87</v>
      </c>
      <c r="O54" s="78">
        <v>79.17</v>
      </c>
      <c r="P54" s="72">
        <v>87</v>
      </c>
      <c r="Q54" s="73">
        <v>79.17</v>
      </c>
      <c r="R54" s="76"/>
      <c r="S54" s="78"/>
      <c r="T54" s="72">
        <v>25</v>
      </c>
      <c r="U54" s="73">
        <v>22.75</v>
      </c>
      <c r="V54" s="76">
        <v>99</v>
      </c>
      <c r="W54" s="246">
        <v>90.09</v>
      </c>
      <c r="X54" s="171">
        <f t="shared" si="5"/>
        <v>605</v>
      </c>
      <c r="Y54" s="172">
        <f t="shared" si="5"/>
        <v>550.55</v>
      </c>
      <c r="Z54" s="71">
        <f t="shared" si="4"/>
        <v>60.5</v>
      </c>
      <c r="AA54" s="255">
        <f t="shared" si="4"/>
        <v>55.05499999999999</v>
      </c>
    </row>
    <row r="55" spans="1:27" ht="24" customHeight="1" thickBot="1">
      <c r="A55" s="299" t="s">
        <v>268</v>
      </c>
      <c r="B55" s="77">
        <v>30.1</v>
      </c>
      <c r="C55" s="147">
        <v>25</v>
      </c>
      <c r="D55" s="72"/>
      <c r="E55" s="73"/>
      <c r="F55" s="76"/>
      <c r="G55" s="78"/>
      <c r="H55" s="72"/>
      <c r="I55" s="73"/>
      <c r="J55" s="76">
        <v>150.5</v>
      </c>
      <c r="K55" s="78">
        <v>124.92</v>
      </c>
      <c r="L55" s="72"/>
      <c r="M55" s="73"/>
      <c r="N55" s="76"/>
      <c r="O55" s="78"/>
      <c r="P55" s="72"/>
      <c r="Q55" s="73"/>
      <c r="R55" s="76"/>
      <c r="S55" s="78"/>
      <c r="T55" s="72">
        <v>150.5</v>
      </c>
      <c r="U55" s="176">
        <v>124.92</v>
      </c>
      <c r="V55" s="76"/>
      <c r="W55" s="78"/>
      <c r="X55" s="171">
        <f t="shared" si="5"/>
        <v>301</v>
      </c>
      <c r="Y55" s="172">
        <f t="shared" si="5"/>
        <v>249.84</v>
      </c>
      <c r="Z55" s="71">
        <f t="shared" si="4"/>
        <v>30.1</v>
      </c>
      <c r="AA55" s="255">
        <f t="shared" si="4"/>
        <v>24.984</v>
      </c>
    </row>
    <row r="56" spans="1:27" ht="17.25" customHeight="1">
      <c r="A56" s="170" t="s">
        <v>189</v>
      </c>
      <c r="B56" s="77">
        <v>27</v>
      </c>
      <c r="C56" s="147">
        <v>24</v>
      </c>
      <c r="D56" s="72"/>
      <c r="E56" s="73"/>
      <c r="F56" s="76"/>
      <c r="G56" s="78"/>
      <c r="H56" s="72">
        <v>135</v>
      </c>
      <c r="I56" s="245">
        <v>120</v>
      </c>
      <c r="J56" s="76"/>
      <c r="K56" s="78"/>
      <c r="L56" s="72"/>
      <c r="M56" s="73"/>
      <c r="N56" s="76"/>
      <c r="O56" s="78"/>
      <c r="P56" s="72"/>
      <c r="Q56" s="73"/>
      <c r="R56" s="76">
        <v>135</v>
      </c>
      <c r="S56" s="246">
        <v>120</v>
      </c>
      <c r="T56" s="72"/>
      <c r="U56" s="73"/>
      <c r="V56" s="76"/>
      <c r="W56" s="78"/>
      <c r="X56" s="171">
        <f t="shared" si="5"/>
        <v>270</v>
      </c>
      <c r="Y56" s="172">
        <f t="shared" si="5"/>
        <v>240</v>
      </c>
      <c r="Z56" s="71">
        <f t="shared" si="4"/>
        <v>27</v>
      </c>
      <c r="AA56" s="253">
        <f t="shared" si="4"/>
        <v>24</v>
      </c>
    </row>
    <row r="57" spans="1:27" ht="16.5" customHeight="1">
      <c r="A57" s="170" t="s">
        <v>131</v>
      </c>
      <c r="B57" s="359">
        <v>39</v>
      </c>
      <c r="C57" s="362">
        <v>37</v>
      </c>
      <c r="D57" s="72"/>
      <c r="E57" s="73"/>
      <c r="F57" s="76"/>
      <c r="G57" s="78"/>
      <c r="H57" s="72"/>
      <c r="I57" s="73"/>
      <c r="J57" s="76"/>
      <c r="K57" s="78"/>
      <c r="L57" s="72"/>
      <c r="M57" s="73"/>
      <c r="N57" s="76"/>
      <c r="O57" s="78"/>
      <c r="P57" s="72"/>
      <c r="Q57" s="73"/>
      <c r="R57" s="76"/>
      <c r="S57" s="78"/>
      <c r="T57" s="72"/>
      <c r="U57" s="73"/>
      <c r="V57" s="76"/>
      <c r="W57" s="78"/>
      <c r="X57" s="171">
        <f>X58+X59</f>
        <v>401</v>
      </c>
      <c r="Y57" s="172">
        <f>Y58+Y59</f>
        <v>368.6</v>
      </c>
      <c r="Z57" s="71">
        <f t="shared" si="4"/>
        <v>40.1</v>
      </c>
      <c r="AA57" s="307">
        <f t="shared" si="4"/>
        <v>36.86</v>
      </c>
    </row>
    <row r="58" spans="1:27" ht="16.5" customHeight="1">
      <c r="A58" s="190" t="s">
        <v>132</v>
      </c>
      <c r="B58" s="360"/>
      <c r="C58" s="357"/>
      <c r="D58" s="72"/>
      <c r="E58" s="73"/>
      <c r="F58" s="76">
        <v>79</v>
      </c>
      <c r="G58" s="188">
        <v>75.05</v>
      </c>
      <c r="H58" s="72"/>
      <c r="I58" s="73"/>
      <c r="J58" s="76">
        <v>75</v>
      </c>
      <c r="K58" s="78">
        <v>71.25</v>
      </c>
      <c r="L58" s="72"/>
      <c r="M58" s="73"/>
      <c r="N58" s="76"/>
      <c r="O58" s="78"/>
      <c r="P58" s="72">
        <v>78</v>
      </c>
      <c r="Q58" s="73">
        <v>74.1</v>
      </c>
      <c r="R58" s="76"/>
      <c r="S58" s="78"/>
      <c r="T58" s="72">
        <v>89</v>
      </c>
      <c r="U58" s="73">
        <v>72.2</v>
      </c>
      <c r="V58" s="76"/>
      <c r="W58" s="78"/>
      <c r="X58" s="171">
        <f>V58+T58+R58+P58+N58+L58+J58+H58+F58+D58</f>
        <v>321</v>
      </c>
      <c r="Y58" s="172">
        <f>W58+U58+S58+Q58+O58+M58+K58+I58+G58+E58</f>
        <v>292.6</v>
      </c>
      <c r="Z58" s="71">
        <f t="shared" si="4"/>
        <v>32.1</v>
      </c>
      <c r="AA58" s="253">
        <f t="shared" si="4"/>
        <v>29.26</v>
      </c>
    </row>
    <row r="59" spans="1:27" ht="16.5" customHeight="1">
      <c r="A59" s="178" t="s">
        <v>133</v>
      </c>
      <c r="B59" s="361"/>
      <c r="C59" s="358"/>
      <c r="D59" s="72"/>
      <c r="E59" s="73"/>
      <c r="F59" s="76"/>
      <c r="G59" s="78"/>
      <c r="H59" s="72"/>
      <c r="I59" s="73"/>
      <c r="J59" s="76"/>
      <c r="K59" s="78"/>
      <c r="L59" s="72">
        <v>40</v>
      </c>
      <c r="M59" s="73">
        <v>38</v>
      </c>
      <c r="N59" s="76"/>
      <c r="O59" s="78"/>
      <c r="P59" s="72"/>
      <c r="Q59" s="73"/>
      <c r="R59" s="76"/>
      <c r="S59" s="78"/>
      <c r="T59" s="72"/>
      <c r="U59" s="73"/>
      <c r="V59" s="76">
        <v>40</v>
      </c>
      <c r="W59" s="78">
        <v>38</v>
      </c>
      <c r="X59" s="171">
        <f>V59+T59+R59+P59+N59+L59+J59+H59+F59+D59</f>
        <v>80</v>
      </c>
      <c r="Y59" s="172">
        <f>W59+U59+S59+Q59+O59+M59+K59+I59+G59+E59</f>
        <v>76</v>
      </c>
      <c r="Z59" s="71">
        <f t="shared" si="4"/>
        <v>8</v>
      </c>
      <c r="AA59" s="253">
        <f t="shared" si="4"/>
        <v>7.6</v>
      </c>
    </row>
    <row r="60" spans="1:27" ht="24" customHeight="1">
      <c r="A60" s="191" t="s">
        <v>190</v>
      </c>
      <c r="B60" s="359">
        <v>450</v>
      </c>
      <c r="C60" s="362">
        <v>450</v>
      </c>
      <c r="D60" s="72"/>
      <c r="E60" s="73"/>
      <c r="F60" s="76"/>
      <c r="G60" s="78"/>
      <c r="H60" s="72"/>
      <c r="I60" s="73"/>
      <c r="J60" s="76"/>
      <c r="K60" s="78"/>
      <c r="L60" s="72"/>
      <c r="M60" s="73"/>
      <c r="N60" s="76"/>
      <c r="O60" s="78"/>
      <c r="P60" s="72"/>
      <c r="Q60" s="73"/>
      <c r="R60" s="76"/>
      <c r="S60" s="78"/>
      <c r="T60" s="72"/>
      <c r="U60" s="73"/>
      <c r="V60" s="76"/>
      <c r="W60" s="78"/>
      <c r="X60" s="171">
        <f>X61+X62+X63+X64+X65</f>
        <v>4505</v>
      </c>
      <c r="Y60" s="189">
        <f>Y61+Y62+Y63+Y64+Y65</f>
        <v>4505</v>
      </c>
      <c r="Z60" s="71">
        <f t="shared" si="4"/>
        <v>450.5</v>
      </c>
      <c r="AA60" s="253">
        <f t="shared" si="4"/>
        <v>450.5</v>
      </c>
    </row>
    <row r="61" spans="1:27" ht="15.75" customHeight="1">
      <c r="A61" s="173" t="s">
        <v>191</v>
      </c>
      <c r="B61" s="360"/>
      <c r="C61" s="357"/>
      <c r="D61" s="72">
        <v>180</v>
      </c>
      <c r="E61" s="73">
        <v>180</v>
      </c>
      <c r="F61" s="76">
        <v>315</v>
      </c>
      <c r="G61" s="78">
        <v>315</v>
      </c>
      <c r="H61" s="72">
        <v>287</v>
      </c>
      <c r="I61" s="73">
        <v>287</v>
      </c>
      <c r="J61" s="76">
        <v>254</v>
      </c>
      <c r="K61" s="78">
        <v>254</v>
      </c>
      <c r="L61" s="72">
        <v>285</v>
      </c>
      <c r="M61" s="73">
        <v>285</v>
      </c>
      <c r="N61" s="76">
        <v>98</v>
      </c>
      <c r="O61" s="78">
        <v>98</v>
      </c>
      <c r="P61" s="72">
        <v>359</v>
      </c>
      <c r="Q61" s="73">
        <v>359</v>
      </c>
      <c r="R61" s="76">
        <v>265</v>
      </c>
      <c r="S61" s="78">
        <v>265</v>
      </c>
      <c r="T61" s="72">
        <v>185</v>
      </c>
      <c r="U61" s="73">
        <v>185</v>
      </c>
      <c r="V61" s="76">
        <v>292</v>
      </c>
      <c r="W61" s="78">
        <v>292</v>
      </c>
      <c r="X61" s="171">
        <f aca="true" t="shared" si="6" ref="X61:Y71">V61+T61+R61+P61+N61+L61+J61+H61+F61+D61</f>
        <v>2520</v>
      </c>
      <c r="Y61" s="172">
        <f t="shared" si="6"/>
        <v>2520</v>
      </c>
      <c r="Z61" s="71">
        <f t="shared" si="4"/>
        <v>252</v>
      </c>
      <c r="AA61" s="253">
        <f t="shared" si="4"/>
        <v>252</v>
      </c>
    </row>
    <row r="62" spans="1:27" ht="18" customHeight="1">
      <c r="A62" s="192" t="s">
        <v>192</v>
      </c>
      <c r="B62" s="360"/>
      <c r="C62" s="357"/>
      <c r="D62" s="72"/>
      <c r="E62" s="73"/>
      <c r="F62" s="76"/>
      <c r="G62" s="78"/>
      <c r="H62" s="72"/>
      <c r="I62" s="73"/>
      <c r="J62" s="76"/>
      <c r="K62" s="78"/>
      <c r="L62" s="72"/>
      <c r="M62" s="73"/>
      <c r="N62" s="76">
        <v>115</v>
      </c>
      <c r="O62" s="78">
        <v>115</v>
      </c>
      <c r="P62" s="72"/>
      <c r="Q62" s="73"/>
      <c r="R62" s="76"/>
      <c r="S62" s="78"/>
      <c r="T62" s="72"/>
      <c r="U62" s="73"/>
      <c r="V62" s="76"/>
      <c r="W62" s="78"/>
      <c r="X62" s="171">
        <f t="shared" si="6"/>
        <v>115</v>
      </c>
      <c r="Y62" s="172">
        <f t="shared" si="6"/>
        <v>115</v>
      </c>
      <c r="Z62" s="71">
        <f t="shared" si="4"/>
        <v>11.5</v>
      </c>
      <c r="AA62" s="253">
        <f t="shared" si="4"/>
        <v>11.5</v>
      </c>
    </row>
    <row r="63" spans="1:27" ht="15.75" customHeight="1">
      <c r="A63" s="173" t="s">
        <v>134</v>
      </c>
      <c r="B63" s="360"/>
      <c r="C63" s="357"/>
      <c r="D63" s="72"/>
      <c r="E63" s="73"/>
      <c r="F63" s="76"/>
      <c r="G63" s="78"/>
      <c r="H63" s="72">
        <v>180</v>
      </c>
      <c r="I63" s="73">
        <v>180</v>
      </c>
      <c r="J63" s="76"/>
      <c r="K63" s="78"/>
      <c r="L63" s="72"/>
      <c r="M63" s="73"/>
      <c r="N63" s="76"/>
      <c r="O63" s="78"/>
      <c r="P63" s="72"/>
      <c r="Q63" s="73"/>
      <c r="R63" s="76">
        <v>180</v>
      </c>
      <c r="S63" s="78">
        <v>180</v>
      </c>
      <c r="T63" s="72"/>
      <c r="U63" s="73"/>
      <c r="V63" s="76"/>
      <c r="W63" s="78"/>
      <c r="X63" s="171">
        <f t="shared" si="6"/>
        <v>360</v>
      </c>
      <c r="Y63" s="172">
        <f t="shared" si="6"/>
        <v>360</v>
      </c>
      <c r="Z63" s="71">
        <f t="shared" si="4"/>
        <v>36</v>
      </c>
      <c r="AA63" s="253">
        <f t="shared" si="4"/>
        <v>36</v>
      </c>
    </row>
    <row r="64" spans="1:27" ht="16.5" customHeight="1">
      <c r="A64" s="173" t="s">
        <v>193</v>
      </c>
      <c r="B64" s="360"/>
      <c r="C64" s="357"/>
      <c r="D64" s="72"/>
      <c r="E64" s="73"/>
      <c r="F64" s="76">
        <v>190</v>
      </c>
      <c r="G64" s="78">
        <v>190</v>
      </c>
      <c r="H64" s="72"/>
      <c r="I64" s="73"/>
      <c r="J64" s="76"/>
      <c r="K64" s="78"/>
      <c r="L64" s="72">
        <v>180</v>
      </c>
      <c r="M64" s="73">
        <v>180</v>
      </c>
      <c r="N64" s="76"/>
      <c r="O64" s="78"/>
      <c r="P64" s="72">
        <v>190</v>
      </c>
      <c r="Q64" s="73">
        <v>190</v>
      </c>
      <c r="R64" s="76"/>
      <c r="S64" s="78"/>
      <c r="T64" s="72"/>
      <c r="U64" s="73"/>
      <c r="V64" s="76">
        <v>190</v>
      </c>
      <c r="W64" s="78">
        <v>190</v>
      </c>
      <c r="X64" s="171">
        <f t="shared" si="6"/>
        <v>750</v>
      </c>
      <c r="Y64" s="172">
        <f t="shared" si="6"/>
        <v>750</v>
      </c>
      <c r="Z64" s="71">
        <f t="shared" si="4"/>
        <v>75</v>
      </c>
      <c r="AA64" s="253">
        <f t="shared" si="4"/>
        <v>75</v>
      </c>
    </row>
    <row r="65" spans="1:27" ht="16.5" customHeight="1">
      <c r="A65" s="173" t="s">
        <v>135</v>
      </c>
      <c r="B65" s="360"/>
      <c r="C65" s="357"/>
      <c r="D65" s="72">
        <v>190</v>
      </c>
      <c r="E65" s="73">
        <v>190</v>
      </c>
      <c r="F65" s="76"/>
      <c r="G65" s="78"/>
      <c r="H65" s="72"/>
      <c r="I65" s="73"/>
      <c r="J65" s="76">
        <v>190</v>
      </c>
      <c r="K65" s="78">
        <v>190</v>
      </c>
      <c r="L65" s="72"/>
      <c r="M65" s="73"/>
      <c r="N65" s="76">
        <v>190</v>
      </c>
      <c r="O65" s="78">
        <v>190</v>
      </c>
      <c r="P65" s="72"/>
      <c r="Q65" s="73"/>
      <c r="R65" s="76"/>
      <c r="S65" s="78"/>
      <c r="T65" s="72">
        <v>190</v>
      </c>
      <c r="U65" s="73">
        <v>190</v>
      </c>
      <c r="V65" s="76"/>
      <c r="W65" s="78"/>
      <c r="X65" s="171">
        <f t="shared" si="6"/>
        <v>760</v>
      </c>
      <c r="Y65" s="172">
        <f t="shared" si="6"/>
        <v>760</v>
      </c>
      <c r="Z65" s="71">
        <f t="shared" si="4"/>
        <v>76</v>
      </c>
      <c r="AA65" s="253">
        <f t="shared" si="4"/>
        <v>76</v>
      </c>
    </row>
    <row r="66" spans="1:27" ht="27.75" customHeight="1">
      <c r="A66" s="170" t="s">
        <v>194</v>
      </c>
      <c r="B66" s="77">
        <v>40</v>
      </c>
      <c r="C66" s="147">
        <v>40</v>
      </c>
      <c r="D66" s="72">
        <v>100</v>
      </c>
      <c r="E66" s="73">
        <v>100</v>
      </c>
      <c r="F66" s="76"/>
      <c r="G66" s="78"/>
      <c r="H66" s="72">
        <v>100</v>
      </c>
      <c r="I66" s="73">
        <v>100</v>
      </c>
      <c r="J66" s="76"/>
      <c r="K66" s="78"/>
      <c r="L66" s="72"/>
      <c r="M66" s="73"/>
      <c r="N66" s="76">
        <v>100</v>
      </c>
      <c r="O66" s="78">
        <v>100</v>
      </c>
      <c r="P66" s="72"/>
      <c r="Q66" s="73"/>
      <c r="R66" s="76">
        <v>100</v>
      </c>
      <c r="S66" s="78">
        <v>100</v>
      </c>
      <c r="T66" s="72"/>
      <c r="U66" s="73"/>
      <c r="V66" s="76"/>
      <c r="W66" s="78"/>
      <c r="X66" s="171">
        <f t="shared" si="6"/>
        <v>400</v>
      </c>
      <c r="Y66" s="172">
        <f t="shared" si="6"/>
        <v>400</v>
      </c>
      <c r="Z66" s="71">
        <f t="shared" si="4"/>
        <v>40</v>
      </c>
      <c r="AA66" s="253">
        <f t="shared" si="4"/>
        <v>40</v>
      </c>
    </row>
    <row r="67" spans="1:27" ht="27" customHeight="1">
      <c r="A67" s="170" t="s">
        <v>195</v>
      </c>
      <c r="B67" s="77">
        <v>11</v>
      </c>
      <c r="C67" s="147">
        <v>11</v>
      </c>
      <c r="D67" s="72">
        <v>19</v>
      </c>
      <c r="E67" s="73">
        <v>19</v>
      </c>
      <c r="F67" s="76">
        <v>12</v>
      </c>
      <c r="G67" s="78">
        <v>12</v>
      </c>
      <c r="H67" s="72">
        <v>8</v>
      </c>
      <c r="I67" s="73">
        <v>8</v>
      </c>
      <c r="J67" s="76">
        <v>14</v>
      </c>
      <c r="K67" s="78">
        <v>14</v>
      </c>
      <c r="L67" s="72">
        <v>6</v>
      </c>
      <c r="M67" s="73">
        <v>6</v>
      </c>
      <c r="N67" s="76">
        <v>4</v>
      </c>
      <c r="O67" s="78">
        <v>4</v>
      </c>
      <c r="P67" s="72">
        <v>7</v>
      </c>
      <c r="Q67" s="73">
        <v>7</v>
      </c>
      <c r="R67" s="76">
        <v>15</v>
      </c>
      <c r="S67" s="78">
        <v>15</v>
      </c>
      <c r="T67" s="72">
        <v>14</v>
      </c>
      <c r="U67" s="73">
        <v>14</v>
      </c>
      <c r="V67" s="76">
        <v>10</v>
      </c>
      <c r="W67" s="78">
        <v>10</v>
      </c>
      <c r="X67" s="171">
        <f t="shared" si="6"/>
        <v>109</v>
      </c>
      <c r="Y67" s="172">
        <f t="shared" si="6"/>
        <v>109</v>
      </c>
      <c r="Z67" s="71">
        <f t="shared" si="4"/>
        <v>10.9</v>
      </c>
      <c r="AA67" s="253">
        <f t="shared" si="4"/>
        <v>10.9</v>
      </c>
    </row>
    <row r="68" spans="1:27" ht="15.75" customHeight="1">
      <c r="A68" s="170" t="s">
        <v>136</v>
      </c>
      <c r="B68" s="77">
        <v>6.4</v>
      </c>
      <c r="C68" s="147">
        <v>6</v>
      </c>
      <c r="D68" s="72">
        <v>5.5</v>
      </c>
      <c r="E68" s="73">
        <v>5.1</v>
      </c>
      <c r="F68" s="72">
        <v>10</v>
      </c>
      <c r="G68" s="73">
        <v>9.5</v>
      </c>
      <c r="H68" s="72">
        <v>10</v>
      </c>
      <c r="I68" s="73">
        <v>9.5</v>
      </c>
      <c r="J68" s="76">
        <v>10</v>
      </c>
      <c r="K68" s="78">
        <v>9.5</v>
      </c>
      <c r="L68" s="72"/>
      <c r="M68" s="73"/>
      <c r="N68" s="76">
        <v>5.5</v>
      </c>
      <c r="O68" s="78">
        <v>5.1</v>
      </c>
      <c r="P68" s="72">
        <v>10</v>
      </c>
      <c r="Q68" s="73">
        <v>9.5</v>
      </c>
      <c r="R68" s="76">
        <v>10</v>
      </c>
      <c r="S68" s="78">
        <v>9.5</v>
      </c>
      <c r="T68" s="72">
        <v>3</v>
      </c>
      <c r="U68" s="73">
        <v>2.85</v>
      </c>
      <c r="V68" s="76"/>
      <c r="W68" s="78"/>
      <c r="X68" s="171">
        <f t="shared" si="6"/>
        <v>64</v>
      </c>
      <c r="Y68" s="73">
        <f t="shared" si="6"/>
        <v>60.550000000000004</v>
      </c>
      <c r="Z68" s="71">
        <f t="shared" si="4"/>
        <v>6.4</v>
      </c>
      <c r="AA68" s="256">
        <f t="shared" si="4"/>
        <v>6.055000000000001</v>
      </c>
    </row>
    <row r="69" spans="1:27" ht="16.5" customHeight="1">
      <c r="A69" s="170" t="s">
        <v>196</v>
      </c>
      <c r="B69" s="149" t="s">
        <v>265</v>
      </c>
      <c r="C69" s="147">
        <v>40</v>
      </c>
      <c r="D69" s="72">
        <v>100</v>
      </c>
      <c r="E69" s="176">
        <v>87</v>
      </c>
      <c r="F69" s="76">
        <v>24</v>
      </c>
      <c r="G69" s="188">
        <v>20.88</v>
      </c>
      <c r="H69" s="72">
        <v>127</v>
      </c>
      <c r="I69" s="176">
        <v>110.49</v>
      </c>
      <c r="J69" s="76">
        <v>11</v>
      </c>
      <c r="K69" s="78">
        <v>9.57</v>
      </c>
      <c r="L69" s="72">
        <v>6</v>
      </c>
      <c r="M69" s="73">
        <v>5.22</v>
      </c>
      <c r="N69" s="76">
        <v>18</v>
      </c>
      <c r="O69" s="78">
        <v>15.66</v>
      </c>
      <c r="P69" s="72">
        <v>18</v>
      </c>
      <c r="Q69" s="73">
        <v>15.66</v>
      </c>
      <c r="R69" s="76">
        <v>120</v>
      </c>
      <c r="S69" s="188">
        <v>104.4</v>
      </c>
      <c r="T69" s="72">
        <v>24</v>
      </c>
      <c r="U69" s="73">
        <v>20.88</v>
      </c>
      <c r="V69" s="76">
        <v>16</v>
      </c>
      <c r="W69" s="247">
        <v>13.92</v>
      </c>
      <c r="X69" s="72">
        <f t="shared" si="6"/>
        <v>464</v>
      </c>
      <c r="Y69" s="73">
        <f t="shared" si="6"/>
        <v>403.67999999999995</v>
      </c>
      <c r="Z69" s="295">
        <f>X69/46/10</f>
        <v>1.008695652173913</v>
      </c>
      <c r="AA69" s="256">
        <f aca="true" t="shared" si="7" ref="AA69:AA82">Y69/10</f>
        <v>40.367999999999995</v>
      </c>
    </row>
    <row r="70" spans="1:27" ht="26.25" customHeight="1">
      <c r="A70" s="170" t="s">
        <v>197</v>
      </c>
      <c r="B70" s="77">
        <v>21</v>
      </c>
      <c r="C70" s="147">
        <v>21</v>
      </c>
      <c r="D70" s="72">
        <v>15</v>
      </c>
      <c r="E70" s="73">
        <v>15</v>
      </c>
      <c r="F70" s="76">
        <v>21</v>
      </c>
      <c r="G70" s="78">
        <v>21</v>
      </c>
      <c r="H70" s="72">
        <v>14</v>
      </c>
      <c r="I70" s="73">
        <v>14</v>
      </c>
      <c r="J70" s="76">
        <v>27</v>
      </c>
      <c r="K70" s="78">
        <v>27</v>
      </c>
      <c r="L70" s="72">
        <v>21</v>
      </c>
      <c r="M70" s="73">
        <v>21</v>
      </c>
      <c r="N70" s="76">
        <v>19</v>
      </c>
      <c r="O70" s="78">
        <v>19</v>
      </c>
      <c r="P70" s="72">
        <v>23</v>
      </c>
      <c r="Q70" s="73">
        <v>23</v>
      </c>
      <c r="R70" s="76">
        <v>22</v>
      </c>
      <c r="S70" s="78">
        <v>22</v>
      </c>
      <c r="T70" s="72">
        <v>31</v>
      </c>
      <c r="U70" s="73">
        <v>31</v>
      </c>
      <c r="V70" s="76">
        <v>20</v>
      </c>
      <c r="W70" s="78">
        <v>20</v>
      </c>
      <c r="X70" s="171">
        <f t="shared" si="6"/>
        <v>213</v>
      </c>
      <c r="Y70" s="172">
        <f t="shared" si="6"/>
        <v>213</v>
      </c>
      <c r="Z70" s="71">
        <f aca="true" t="shared" si="8" ref="Z70:Z82">X70/10</f>
        <v>21.3</v>
      </c>
      <c r="AA70" s="253">
        <f t="shared" si="7"/>
        <v>21.3</v>
      </c>
    </row>
    <row r="71" spans="1:27" ht="15.75" customHeight="1">
      <c r="A71" s="170" t="s">
        <v>137</v>
      </c>
      <c r="B71" s="77">
        <v>11</v>
      </c>
      <c r="C71" s="147">
        <v>11</v>
      </c>
      <c r="D71" s="72">
        <v>11</v>
      </c>
      <c r="E71" s="73">
        <v>11</v>
      </c>
      <c r="F71" s="76">
        <v>13</v>
      </c>
      <c r="G71" s="78">
        <v>13</v>
      </c>
      <c r="H71" s="72">
        <v>11</v>
      </c>
      <c r="I71" s="73">
        <v>11</v>
      </c>
      <c r="J71" s="76">
        <v>13</v>
      </c>
      <c r="K71" s="78">
        <v>13</v>
      </c>
      <c r="L71" s="72">
        <v>8</v>
      </c>
      <c r="M71" s="73">
        <v>8</v>
      </c>
      <c r="N71" s="76">
        <v>13</v>
      </c>
      <c r="O71" s="78">
        <v>13</v>
      </c>
      <c r="P71" s="72">
        <v>12</v>
      </c>
      <c r="Q71" s="73">
        <v>12</v>
      </c>
      <c r="R71" s="76">
        <v>8</v>
      </c>
      <c r="S71" s="78">
        <v>8</v>
      </c>
      <c r="T71" s="72">
        <v>16</v>
      </c>
      <c r="U71" s="73">
        <v>16</v>
      </c>
      <c r="V71" s="76">
        <v>9</v>
      </c>
      <c r="W71" s="78">
        <v>9</v>
      </c>
      <c r="X71" s="171">
        <f t="shared" si="6"/>
        <v>114</v>
      </c>
      <c r="Y71" s="172">
        <f t="shared" si="6"/>
        <v>114</v>
      </c>
      <c r="Z71" s="71">
        <f t="shared" si="8"/>
        <v>11.4</v>
      </c>
      <c r="AA71" s="253">
        <f t="shared" si="7"/>
        <v>11.4</v>
      </c>
    </row>
    <row r="72" spans="1:27" ht="17.25" customHeight="1">
      <c r="A72" s="170" t="s">
        <v>149</v>
      </c>
      <c r="B72" s="77">
        <v>20</v>
      </c>
      <c r="C72" s="147">
        <v>20</v>
      </c>
      <c r="D72" s="72"/>
      <c r="E72" s="73"/>
      <c r="F72" s="76"/>
      <c r="G72" s="78"/>
      <c r="H72" s="72"/>
      <c r="I72" s="73"/>
      <c r="J72" s="76"/>
      <c r="K72" s="78"/>
      <c r="L72" s="72"/>
      <c r="M72" s="73"/>
      <c r="N72" s="76"/>
      <c r="O72" s="78"/>
      <c r="P72" s="72"/>
      <c r="Q72" s="73"/>
      <c r="R72" s="76"/>
      <c r="S72" s="78"/>
      <c r="T72" s="72"/>
      <c r="U72" s="73"/>
      <c r="V72" s="76"/>
      <c r="W72" s="78"/>
      <c r="X72" s="171">
        <f>X73+X74+X75</f>
        <v>200</v>
      </c>
      <c r="Y72" s="172">
        <f>Y73+Y74+Y75</f>
        <v>200</v>
      </c>
      <c r="Z72" s="71">
        <f t="shared" si="8"/>
        <v>20</v>
      </c>
      <c r="AA72" s="253">
        <f t="shared" si="7"/>
        <v>20</v>
      </c>
    </row>
    <row r="73" spans="1:27" ht="17.25" customHeight="1">
      <c r="A73" s="173" t="s">
        <v>150</v>
      </c>
      <c r="B73" s="148"/>
      <c r="C73" s="146"/>
      <c r="D73" s="72"/>
      <c r="E73" s="73"/>
      <c r="F73" s="76"/>
      <c r="G73" s="78"/>
      <c r="H73" s="72"/>
      <c r="I73" s="73"/>
      <c r="J73" s="76"/>
      <c r="K73" s="78"/>
      <c r="L73" s="72">
        <v>60</v>
      </c>
      <c r="M73" s="73">
        <v>60</v>
      </c>
      <c r="N73" s="76"/>
      <c r="O73" s="78"/>
      <c r="P73" s="72"/>
      <c r="Q73" s="73"/>
      <c r="R73" s="76"/>
      <c r="S73" s="78"/>
      <c r="T73" s="72"/>
      <c r="U73" s="73"/>
      <c r="V73" s="76">
        <v>20</v>
      </c>
      <c r="W73" s="78">
        <v>20</v>
      </c>
      <c r="X73" s="171">
        <f aca="true" t="shared" si="9" ref="X73:Y75">V73+T73+R73+P73+N73+L73+J73+H73+F73+D73</f>
        <v>80</v>
      </c>
      <c r="Y73" s="172">
        <f t="shared" si="9"/>
        <v>80</v>
      </c>
      <c r="Z73" s="71">
        <f t="shared" si="8"/>
        <v>8</v>
      </c>
      <c r="AA73" s="253">
        <f t="shared" si="7"/>
        <v>8</v>
      </c>
    </row>
    <row r="74" spans="1:27" ht="16.5" customHeight="1">
      <c r="A74" s="173" t="s">
        <v>151</v>
      </c>
      <c r="B74" s="148"/>
      <c r="C74" s="146"/>
      <c r="D74" s="72">
        <v>60</v>
      </c>
      <c r="E74" s="73">
        <v>60</v>
      </c>
      <c r="F74" s="76"/>
      <c r="G74" s="78"/>
      <c r="H74" s="72"/>
      <c r="I74" s="73"/>
      <c r="J74" s="76"/>
      <c r="K74" s="78"/>
      <c r="L74" s="72"/>
      <c r="M74" s="73"/>
      <c r="N74" s="76"/>
      <c r="O74" s="78"/>
      <c r="P74" s="72"/>
      <c r="Q74" s="73"/>
      <c r="R74" s="76"/>
      <c r="S74" s="78"/>
      <c r="T74" s="72"/>
      <c r="U74" s="73"/>
      <c r="V74" s="76"/>
      <c r="W74" s="78"/>
      <c r="X74" s="171">
        <f t="shared" si="9"/>
        <v>60</v>
      </c>
      <c r="Y74" s="172">
        <f t="shared" si="9"/>
        <v>60</v>
      </c>
      <c r="Z74" s="71">
        <f t="shared" si="8"/>
        <v>6</v>
      </c>
      <c r="AA74" s="253">
        <f t="shared" si="7"/>
        <v>6</v>
      </c>
    </row>
    <row r="75" spans="1:27" ht="16.5" customHeight="1">
      <c r="A75" s="173" t="s">
        <v>152</v>
      </c>
      <c r="B75" s="148"/>
      <c r="C75" s="146"/>
      <c r="D75" s="72"/>
      <c r="E75" s="73"/>
      <c r="F75" s="76"/>
      <c r="G75" s="78"/>
      <c r="H75" s="72"/>
      <c r="I75" s="73"/>
      <c r="J75" s="76"/>
      <c r="K75" s="78"/>
      <c r="L75" s="72"/>
      <c r="M75" s="73"/>
      <c r="N75" s="76">
        <v>60</v>
      </c>
      <c r="O75" s="78">
        <v>60</v>
      </c>
      <c r="P75" s="72"/>
      <c r="Q75" s="73"/>
      <c r="R75" s="76"/>
      <c r="S75" s="78"/>
      <c r="T75" s="72"/>
      <c r="U75" s="73"/>
      <c r="V75" s="76"/>
      <c r="W75" s="78"/>
      <c r="X75" s="171">
        <f t="shared" si="9"/>
        <v>60</v>
      </c>
      <c r="Y75" s="172">
        <f t="shared" si="9"/>
        <v>60</v>
      </c>
      <c r="Z75" s="71">
        <f t="shared" si="8"/>
        <v>6</v>
      </c>
      <c r="AA75" s="253">
        <f t="shared" si="7"/>
        <v>6</v>
      </c>
    </row>
    <row r="76" spans="1:27" ht="16.5" customHeight="1">
      <c r="A76" s="174" t="s">
        <v>138</v>
      </c>
      <c r="B76" s="359">
        <v>11</v>
      </c>
      <c r="C76" s="362">
        <v>11</v>
      </c>
      <c r="D76" s="72"/>
      <c r="E76" s="73"/>
      <c r="F76" s="76"/>
      <c r="G76" s="78"/>
      <c r="H76" s="72"/>
      <c r="I76" s="73"/>
      <c r="J76" s="76"/>
      <c r="K76" s="78"/>
      <c r="L76" s="72"/>
      <c r="M76" s="73"/>
      <c r="N76" s="76"/>
      <c r="O76" s="78"/>
      <c r="P76" s="72"/>
      <c r="Q76" s="73"/>
      <c r="R76" s="76"/>
      <c r="S76" s="78"/>
      <c r="T76" s="72"/>
      <c r="U76" s="73"/>
      <c r="V76" s="76"/>
      <c r="W76" s="78"/>
      <c r="X76" s="171">
        <f>X77+X78+X79+X80</f>
        <v>110</v>
      </c>
      <c r="Y76" s="189">
        <f>Y77+Y78+Y79+Y80</f>
        <v>110</v>
      </c>
      <c r="Z76" s="71">
        <f t="shared" si="8"/>
        <v>11</v>
      </c>
      <c r="AA76" s="253">
        <f t="shared" si="7"/>
        <v>11</v>
      </c>
    </row>
    <row r="77" spans="1:27" ht="15.75" customHeight="1">
      <c r="A77" s="173" t="s">
        <v>139</v>
      </c>
      <c r="B77" s="360"/>
      <c r="C77" s="357"/>
      <c r="D77" s="72"/>
      <c r="E77" s="73"/>
      <c r="F77" s="76">
        <v>13</v>
      </c>
      <c r="G77" s="78">
        <v>13</v>
      </c>
      <c r="H77" s="72"/>
      <c r="I77" s="73"/>
      <c r="J77" s="76"/>
      <c r="K77" s="78"/>
      <c r="L77" s="72"/>
      <c r="M77" s="73"/>
      <c r="N77" s="76"/>
      <c r="O77" s="78"/>
      <c r="P77" s="72"/>
      <c r="Q77" s="73"/>
      <c r="R77" s="76"/>
      <c r="S77" s="78"/>
      <c r="T77" s="72">
        <v>13</v>
      </c>
      <c r="U77" s="73">
        <v>13</v>
      </c>
      <c r="V77" s="76"/>
      <c r="W77" s="78"/>
      <c r="X77" s="171">
        <f aca="true" t="shared" si="10" ref="X77:Y82">V77+T77+R77+P77+N77+L77+J77+H77+F77+D77</f>
        <v>26</v>
      </c>
      <c r="Y77" s="172">
        <f t="shared" si="10"/>
        <v>26</v>
      </c>
      <c r="Z77" s="71">
        <f t="shared" si="8"/>
        <v>2.6</v>
      </c>
      <c r="AA77" s="253">
        <f t="shared" si="7"/>
        <v>2.6</v>
      </c>
    </row>
    <row r="78" spans="1:27" ht="16.5" customHeight="1">
      <c r="A78" s="173" t="s">
        <v>140</v>
      </c>
      <c r="B78" s="360"/>
      <c r="C78" s="357"/>
      <c r="D78" s="72"/>
      <c r="E78" s="73"/>
      <c r="F78" s="76"/>
      <c r="G78" s="78"/>
      <c r="H78" s="72"/>
      <c r="I78" s="73"/>
      <c r="J78" s="76"/>
      <c r="K78" s="78"/>
      <c r="L78" s="72">
        <v>13</v>
      </c>
      <c r="M78" s="73">
        <v>13</v>
      </c>
      <c r="N78" s="76"/>
      <c r="O78" s="78"/>
      <c r="P78" s="72">
        <v>13</v>
      </c>
      <c r="Q78" s="73">
        <v>13</v>
      </c>
      <c r="R78" s="76"/>
      <c r="S78" s="78"/>
      <c r="T78" s="72"/>
      <c r="U78" s="73"/>
      <c r="V78" s="76"/>
      <c r="W78" s="78"/>
      <c r="X78" s="171">
        <f t="shared" si="10"/>
        <v>26</v>
      </c>
      <c r="Y78" s="172">
        <f t="shared" si="10"/>
        <v>26</v>
      </c>
      <c r="Z78" s="71">
        <f t="shared" si="8"/>
        <v>2.6</v>
      </c>
      <c r="AA78" s="253">
        <f t="shared" si="7"/>
        <v>2.6</v>
      </c>
    </row>
    <row r="79" spans="1:27" ht="15.75" customHeight="1">
      <c r="A79" s="173" t="s">
        <v>141</v>
      </c>
      <c r="B79" s="360"/>
      <c r="C79" s="357"/>
      <c r="D79" s="72"/>
      <c r="E79" s="73"/>
      <c r="F79" s="76"/>
      <c r="G79" s="78"/>
      <c r="H79" s="72"/>
      <c r="I79" s="73"/>
      <c r="J79" s="76"/>
      <c r="K79" s="78"/>
      <c r="L79" s="72"/>
      <c r="M79" s="73"/>
      <c r="N79" s="76"/>
      <c r="O79" s="78"/>
      <c r="P79" s="72"/>
      <c r="Q79" s="73"/>
      <c r="R79" s="76">
        <v>6</v>
      </c>
      <c r="S79" s="78">
        <v>6</v>
      </c>
      <c r="T79" s="72"/>
      <c r="U79" s="73"/>
      <c r="V79" s="76"/>
      <c r="W79" s="78"/>
      <c r="X79" s="171">
        <f t="shared" si="10"/>
        <v>6</v>
      </c>
      <c r="Y79" s="172">
        <f t="shared" si="10"/>
        <v>6</v>
      </c>
      <c r="Z79" s="71">
        <f t="shared" si="8"/>
        <v>0.6</v>
      </c>
      <c r="AA79" s="253">
        <f t="shared" si="7"/>
        <v>0.6</v>
      </c>
    </row>
    <row r="80" spans="1:27" ht="15.75" customHeight="1">
      <c r="A80" s="173" t="s">
        <v>142</v>
      </c>
      <c r="B80" s="361"/>
      <c r="C80" s="358"/>
      <c r="D80" s="72">
        <v>13</v>
      </c>
      <c r="E80" s="73">
        <v>13</v>
      </c>
      <c r="F80" s="76"/>
      <c r="G80" s="78"/>
      <c r="H80" s="72"/>
      <c r="I80" s="73"/>
      <c r="J80" s="76">
        <v>13</v>
      </c>
      <c r="K80" s="78">
        <v>13</v>
      </c>
      <c r="L80" s="72"/>
      <c r="M80" s="73"/>
      <c r="N80" s="76">
        <v>13</v>
      </c>
      <c r="O80" s="78">
        <v>13</v>
      </c>
      <c r="P80" s="72"/>
      <c r="Q80" s="73"/>
      <c r="R80" s="76"/>
      <c r="S80" s="78"/>
      <c r="T80" s="72"/>
      <c r="U80" s="73"/>
      <c r="V80" s="76">
        <v>13</v>
      </c>
      <c r="W80" s="78">
        <v>13</v>
      </c>
      <c r="X80" s="171">
        <f t="shared" si="10"/>
        <v>52</v>
      </c>
      <c r="Y80" s="172">
        <f t="shared" si="10"/>
        <v>52</v>
      </c>
      <c r="Z80" s="71">
        <f t="shared" si="8"/>
        <v>5.2</v>
      </c>
      <c r="AA80" s="253">
        <f t="shared" si="7"/>
        <v>5.2</v>
      </c>
    </row>
    <row r="81" spans="1:27" ht="15.75" customHeight="1">
      <c r="A81" s="170" t="s">
        <v>198</v>
      </c>
      <c r="B81" s="77">
        <v>0.5</v>
      </c>
      <c r="C81" s="147">
        <v>0.5</v>
      </c>
      <c r="D81" s="72"/>
      <c r="E81" s="73"/>
      <c r="F81" s="76">
        <v>1.25</v>
      </c>
      <c r="G81" s="78">
        <v>1.25</v>
      </c>
      <c r="H81" s="72"/>
      <c r="I81" s="73"/>
      <c r="J81" s="76">
        <v>1.25</v>
      </c>
      <c r="K81" s="78">
        <v>1.25</v>
      </c>
      <c r="L81" s="72"/>
      <c r="M81" s="73"/>
      <c r="N81" s="76"/>
      <c r="O81" s="78"/>
      <c r="P81" s="72">
        <v>1.25</v>
      </c>
      <c r="Q81" s="73">
        <v>1.25</v>
      </c>
      <c r="R81" s="76"/>
      <c r="S81" s="78"/>
      <c r="T81" s="72">
        <v>1.25</v>
      </c>
      <c r="U81" s="73">
        <v>1.25</v>
      </c>
      <c r="V81" s="76"/>
      <c r="W81" s="78"/>
      <c r="X81" s="171">
        <f t="shared" si="10"/>
        <v>5</v>
      </c>
      <c r="Y81" s="172">
        <f t="shared" si="10"/>
        <v>5</v>
      </c>
      <c r="Z81" s="71">
        <f t="shared" si="8"/>
        <v>0.5</v>
      </c>
      <c r="AA81" s="253">
        <f t="shared" si="7"/>
        <v>0.5</v>
      </c>
    </row>
    <row r="82" spans="1:27" ht="15" customHeight="1" thickBot="1">
      <c r="A82" s="193" t="s">
        <v>199</v>
      </c>
      <c r="B82" s="150">
        <v>5</v>
      </c>
      <c r="C82" s="151">
        <v>5</v>
      </c>
      <c r="D82" s="194">
        <v>5</v>
      </c>
      <c r="E82" s="195">
        <v>5</v>
      </c>
      <c r="F82" s="196">
        <v>5</v>
      </c>
      <c r="G82" s="197">
        <v>5</v>
      </c>
      <c r="H82" s="194">
        <v>5</v>
      </c>
      <c r="I82" s="195">
        <v>5</v>
      </c>
      <c r="J82" s="196">
        <v>5</v>
      </c>
      <c r="K82" s="197">
        <v>5</v>
      </c>
      <c r="L82" s="194">
        <v>5</v>
      </c>
      <c r="M82" s="195">
        <v>5</v>
      </c>
      <c r="N82" s="196">
        <v>5</v>
      </c>
      <c r="O82" s="197">
        <v>5</v>
      </c>
      <c r="P82" s="194">
        <v>5</v>
      </c>
      <c r="Q82" s="195">
        <v>5</v>
      </c>
      <c r="R82" s="196">
        <v>5</v>
      </c>
      <c r="S82" s="197">
        <v>5</v>
      </c>
      <c r="T82" s="194">
        <v>5</v>
      </c>
      <c r="U82" s="195">
        <v>5</v>
      </c>
      <c r="V82" s="196">
        <v>5</v>
      </c>
      <c r="W82" s="197">
        <v>5</v>
      </c>
      <c r="X82" s="198">
        <f t="shared" si="10"/>
        <v>50</v>
      </c>
      <c r="Y82" s="195">
        <f t="shared" si="10"/>
        <v>50</v>
      </c>
      <c r="Z82" s="150">
        <f t="shared" si="8"/>
        <v>5</v>
      </c>
      <c r="AA82" s="257">
        <f t="shared" si="7"/>
        <v>5</v>
      </c>
    </row>
    <row r="83" spans="1:22" ht="12.75">
      <c r="A83" s="381"/>
      <c r="B83" s="381"/>
      <c r="C83" s="381"/>
      <c r="D83" s="381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  <c r="U83" s="381"/>
      <c r="V83" s="381"/>
    </row>
  </sheetData>
  <sheetProtection/>
  <mergeCells count="30">
    <mergeCell ref="A83:V83"/>
    <mergeCell ref="B76:B80"/>
    <mergeCell ref="B60:B65"/>
    <mergeCell ref="C60:C65"/>
    <mergeCell ref="C76:C80"/>
    <mergeCell ref="V2:W2"/>
    <mergeCell ref="B57:B59"/>
    <mergeCell ref="C57:C59"/>
    <mergeCell ref="B40:B47"/>
    <mergeCell ref="C40:C47"/>
    <mergeCell ref="C6:C9"/>
    <mergeCell ref="B24:B39"/>
    <mergeCell ref="T2:U2"/>
    <mergeCell ref="P2:Q2"/>
    <mergeCell ref="R2:S2"/>
    <mergeCell ref="A1:M1"/>
    <mergeCell ref="N1:AA1"/>
    <mergeCell ref="H2:I2"/>
    <mergeCell ref="J2:K2"/>
    <mergeCell ref="L2:M2"/>
    <mergeCell ref="C24:C39"/>
    <mergeCell ref="B12:B21"/>
    <mergeCell ref="C12:C21"/>
    <mergeCell ref="B6:B9"/>
    <mergeCell ref="F2:G2"/>
    <mergeCell ref="Z2:AA2"/>
    <mergeCell ref="N2:O2"/>
    <mergeCell ref="X2:Y2"/>
    <mergeCell ref="D2:E2"/>
    <mergeCell ref="A4:C4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33"/>
  <sheetViews>
    <sheetView tabSelected="1" zoomScalePageLayoutView="0" workbookViewId="0" topLeftCell="A10">
      <selection activeCell="B26" sqref="B26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57421875" style="0" customWidth="1"/>
    <col min="10" max="10" width="9.00390625" style="0" hidden="1" customWidth="1"/>
  </cols>
  <sheetData>
    <row r="1" spans="1:9" ht="14.25">
      <c r="A1" s="389" t="s">
        <v>9</v>
      </c>
      <c r="B1" s="385" t="s">
        <v>7</v>
      </c>
      <c r="C1" s="385" t="s">
        <v>8</v>
      </c>
      <c r="D1" s="391" t="s">
        <v>3</v>
      </c>
      <c r="E1" s="391"/>
      <c r="F1" s="391"/>
      <c r="G1" s="385" t="s">
        <v>4</v>
      </c>
      <c r="H1" s="385" t="s">
        <v>5</v>
      </c>
      <c r="I1" s="387" t="s">
        <v>6</v>
      </c>
    </row>
    <row r="2" spans="1:9" ht="15" thickBot="1">
      <c r="A2" s="390"/>
      <c r="B2" s="386"/>
      <c r="C2" s="386"/>
      <c r="D2" s="24" t="s">
        <v>0</v>
      </c>
      <c r="E2" s="24" t="s">
        <v>1</v>
      </c>
      <c r="F2" s="24" t="s">
        <v>2</v>
      </c>
      <c r="G2" s="386"/>
      <c r="H2" s="386"/>
      <c r="I2" s="388"/>
    </row>
    <row r="3" spans="1:9" ht="15.75" thickBot="1">
      <c r="A3" s="211" t="s">
        <v>10</v>
      </c>
      <c r="B3" s="212"/>
      <c r="C3" s="212"/>
      <c r="D3" s="212"/>
      <c r="E3" s="212"/>
      <c r="F3" s="212"/>
      <c r="G3" s="212"/>
      <c r="H3" s="212"/>
      <c r="I3" s="213"/>
    </row>
    <row r="4" spans="1:10" ht="15">
      <c r="A4" s="214" t="s">
        <v>11</v>
      </c>
      <c r="B4" s="215"/>
      <c r="C4" s="216">
        <f>C5+C6+C7</f>
        <v>401</v>
      </c>
      <c r="D4" s="217"/>
      <c r="E4" s="217"/>
      <c r="F4" s="217"/>
      <c r="G4" s="216">
        <f>G5+G6+G7</f>
        <v>347.45000000000005</v>
      </c>
      <c r="H4" s="218"/>
      <c r="I4" s="219"/>
      <c r="J4">
        <f>G4*100/G31</f>
        <v>17.67177144949724</v>
      </c>
    </row>
    <row r="5" spans="1:9" ht="15">
      <c r="A5" s="3" t="s">
        <v>284</v>
      </c>
      <c r="B5" s="258" t="s">
        <v>297</v>
      </c>
      <c r="C5" s="9">
        <v>185</v>
      </c>
      <c r="D5" s="9">
        <v>13.37</v>
      </c>
      <c r="E5" s="9">
        <v>13.45</v>
      </c>
      <c r="F5" s="9">
        <v>5.74</v>
      </c>
      <c r="G5" s="50">
        <v>198.27</v>
      </c>
      <c r="H5" s="13">
        <v>1.43</v>
      </c>
      <c r="I5" s="19">
        <v>229</v>
      </c>
    </row>
    <row r="6" spans="1:9" ht="16.5" customHeight="1">
      <c r="A6" s="3"/>
      <c r="B6" s="259" t="s">
        <v>161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.75" thickBot="1">
      <c r="A7" s="27"/>
      <c r="B7" s="269" t="s">
        <v>170</v>
      </c>
      <c r="C7" s="79">
        <v>180</v>
      </c>
      <c r="D7" s="79">
        <v>0.15</v>
      </c>
      <c r="E7" s="79">
        <v>0.03</v>
      </c>
      <c r="F7" s="79">
        <v>7.22</v>
      </c>
      <c r="G7" s="79">
        <v>30.92</v>
      </c>
      <c r="H7" s="199">
        <v>2.84</v>
      </c>
      <c r="I7" s="270" t="s">
        <v>57</v>
      </c>
    </row>
    <row r="8" spans="1:10" ht="15">
      <c r="A8" s="214" t="s">
        <v>156</v>
      </c>
      <c r="B8" s="215"/>
      <c r="C8" s="210">
        <v>0.05</v>
      </c>
      <c r="D8" s="81"/>
      <c r="E8" s="81"/>
      <c r="F8" s="81"/>
      <c r="G8" s="83">
        <f>G9+G9</f>
        <v>168.8</v>
      </c>
      <c r="H8" s="220"/>
      <c r="I8" s="82"/>
      <c r="J8">
        <f>G8*100/G31</f>
        <v>8.585393641315681</v>
      </c>
    </row>
    <row r="9" spans="1:9" ht="15">
      <c r="A9" s="80" t="s">
        <v>285</v>
      </c>
      <c r="B9" s="259" t="s">
        <v>247</v>
      </c>
      <c r="C9" s="12">
        <v>200</v>
      </c>
      <c r="D9" s="12">
        <v>1</v>
      </c>
      <c r="E9" s="12">
        <v>0</v>
      </c>
      <c r="F9" s="12">
        <v>20.2</v>
      </c>
      <c r="G9" s="12">
        <v>84.4</v>
      </c>
      <c r="H9" s="12">
        <v>6</v>
      </c>
      <c r="I9" s="21">
        <v>418</v>
      </c>
    </row>
    <row r="10" spans="1:9" ht="15.75" thickBot="1">
      <c r="A10" s="5"/>
      <c r="B10" s="258" t="s">
        <v>289</v>
      </c>
      <c r="C10" s="9" t="s">
        <v>306</v>
      </c>
      <c r="D10" s="9">
        <v>0.4</v>
      </c>
      <c r="E10" s="9">
        <v>0.4</v>
      </c>
      <c r="F10" s="9">
        <v>9.83</v>
      </c>
      <c r="G10" s="50">
        <v>47.15</v>
      </c>
      <c r="H10" s="13">
        <v>10.03</v>
      </c>
      <c r="I10" s="23">
        <v>386</v>
      </c>
    </row>
    <row r="11" spans="1:10" ht="15">
      <c r="A11" s="221" t="s">
        <v>12</v>
      </c>
      <c r="B11" s="222"/>
      <c r="C11" s="223">
        <f>C12+C13+C14+C15+C16+C17+C18</f>
        <v>670</v>
      </c>
      <c r="D11" s="215"/>
      <c r="E11" s="215"/>
      <c r="F11" s="215"/>
      <c r="G11" s="223">
        <f>G12+G13+G14+G15+G16+G17+G18</f>
        <v>597.11</v>
      </c>
      <c r="H11" s="224"/>
      <c r="I11" s="225"/>
      <c r="J11">
        <f>G11*100/G31</f>
        <v>30.369812779419465</v>
      </c>
    </row>
    <row r="12" spans="1:9" ht="15">
      <c r="A12" s="226" t="s">
        <v>286</v>
      </c>
      <c r="B12" s="261" t="s">
        <v>164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10" ht="30">
      <c r="A13" s="227"/>
      <c r="B13" s="258" t="s">
        <v>236</v>
      </c>
      <c r="C13" s="9">
        <v>200</v>
      </c>
      <c r="D13" s="9">
        <v>6.44</v>
      </c>
      <c r="E13" s="9">
        <v>6.14</v>
      </c>
      <c r="F13" s="9">
        <v>13.12</v>
      </c>
      <c r="G13" s="9">
        <v>134.11</v>
      </c>
      <c r="H13" s="18">
        <v>6.23</v>
      </c>
      <c r="I13" s="23">
        <v>86</v>
      </c>
      <c r="J13" s="300"/>
    </row>
    <row r="14" spans="1:9" ht="15.75" customHeight="1">
      <c r="A14" s="228"/>
      <c r="B14" s="260" t="s">
        <v>166</v>
      </c>
      <c r="C14" s="12">
        <v>150</v>
      </c>
      <c r="D14" s="12">
        <v>18.26</v>
      </c>
      <c r="E14" s="12">
        <v>9.25</v>
      </c>
      <c r="F14" s="12">
        <v>24.02</v>
      </c>
      <c r="G14" s="12">
        <v>252.46</v>
      </c>
      <c r="H14" s="16">
        <v>0.52</v>
      </c>
      <c r="I14" s="19">
        <v>250</v>
      </c>
    </row>
    <row r="15" spans="1:9" ht="15" customHeight="1">
      <c r="A15" s="201"/>
      <c r="B15" s="259" t="s">
        <v>242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6.5" customHeight="1">
      <c r="A16" s="4"/>
      <c r="B16" s="262" t="s">
        <v>167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10" ht="15">
      <c r="A17" s="4"/>
      <c r="B17" s="259" t="s">
        <v>384</v>
      </c>
      <c r="C17" s="12">
        <v>10</v>
      </c>
      <c r="D17" s="12">
        <v>0.66</v>
      </c>
      <c r="E17" s="12">
        <v>0.12</v>
      </c>
      <c r="F17" s="12">
        <v>3.96</v>
      </c>
      <c r="G17" s="12">
        <v>19.8</v>
      </c>
      <c r="H17" s="16">
        <v>0</v>
      </c>
      <c r="I17" s="42"/>
      <c r="J17" s="300"/>
    </row>
    <row r="18" spans="1:9" ht="15.75" thickBot="1">
      <c r="A18" s="4"/>
      <c r="B18" s="269" t="s">
        <v>241</v>
      </c>
      <c r="C18" s="79">
        <v>10</v>
      </c>
      <c r="D18" s="79">
        <v>0.76</v>
      </c>
      <c r="E18" s="79">
        <v>0.08</v>
      </c>
      <c r="F18" s="79">
        <v>4.9</v>
      </c>
      <c r="G18" s="79">
        <v>23.5</v>
      </c>
      <c r="H18" s="199">
        <v>0</v>
      </c>
      <c r="I18" s="270"/>
    </row>
    <row r="19" spans="1:10" ht="15">
      <c r="A19" s="221" t="s">
        <v>13</v>
      </c>
      <c r="B19" s="222"/>
      <c r="C19" s="223">
        <f>C20+C21</f>
        <v>250</v>
      </c>
      <c r="D19" s="215"/>
      <c r="E19" s="215"/>
      <c r="F19" s="215"/>
      <c r="G19" s="223">
        <f>G20+G21</f>
        <v>320.3</v>
      </c>
      <c r="H19" s="215"/>
      <c r="I19" s="225"/>
      <c r="J19">
        <f>G19*100/G31</f>
        <v>16.29088615706998</v>
      </c>
    </row>
    <row r="20" spans="1:9" ht="15">
      <c r="A20" s="5" t="s">
        <v>287</v>
      </c>
      <c r="B20" s="263" t="s">
        <v>300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5"/>
      <c r="B21" s="264" t="s">
        <v>243</v>
      </c>
      <c r="C21" s="11">
        <v>60</v>
      </c>
      <c r="D21" s="11">
        <v>3.54</v>
      </c>
      <c r="E21" s="11">
        <v>2.82</v>
      </c>
      <c r="F21" s="11">
        <v>45</v>
      </c>
      <c r="G21" s="11">
        <v>219.6</v>
      </c>
      <c r="H21" s="15">
        <v>0</v>
      </c>
      <c r="I21" s="23"/>
    </row>
    <row r="22" spans="1:10" ht="15">
      <c r="A22" s="221" t="s">
        <v>14</v>
      </c>
      <c r="B22" s="229"/>
      <c r="C22" s="216">
        <f>C23+C24+C25+C26+C27+C28+C29+C30</f>
        <v>542.3</v>
      </c>
      <c r="D22" s="217"/>
      <c r="E22" s="217"/>
      <c r="F22" s="217"/>
      <c r="G22" s="216">
        <f>G23+G24+G25+G26+G27+G28+G29+G30</f>
        <v>532.47</v>
      </c>
      <c r="H22" s="217"/>
      <c r="I22" s="219"/>
      <c r="J22">
        <f>G22*100/G31</f>
        <v>27.082135972697632</v>
      </c>
    </row>
    <row r="23" spans="1:10" ht="15">
      <c r="A23" s="4" t="s">
        <v>288</v>
      </c>
      <c r="B23" s="265" t="s">
        <v>271</v>
      </c>
      <c r="C23" s="9">
        <v>60</v>
      </c>
      <c r="D23" s="9">
        <v>0.99</v>
      </c>
      <c r="E23" s="9">
        <v>3.1</v>
      </c>
      <c r="F23" s="9">
        <v>5.59</v>
      </c>
      <c r="G23" s="9">
        <v>54.66</v>
      </c>
      <c r="H23" s="18">
        <v>4.85</v>
      </c>
      <c r="I23" s="23">
        <v>46</v>
      </c>
      <c r="J23" s="300"/>
    </row>
    <row r="24" spans="1:10" ht="17.25" customHeight="1">
      <c r="A24" s="4"/>
      <c r="B24" s="260" t="s">
        <v>169</v>
      </c>
      <c r="C24" s="12">
        <v>80</v>
      </c>
      <c r="D24" s="12">
        <v>13.78</v>
      </c>
      <c r="E24" s="12">
        <v>14.67</v>
      </c>
      <c r="F24" s="12">
        <v>10.1</v>
      </c>
      <c r="G24" s="12">
        <v>227.94</v>
      </c>
      <c r="H24" s="16">
        <v>0.78</v>
      </c>
      <c r="I24" s="19" t="s">
        <v>155</v>
      </c>
      <c r="J24" s="300"/>
    </row>
    <row r="25" spans="1:9" ht="28.5" customHeight="1">
      <c r="A25" s="4"/>
      <c r="B25" s="271" t="s">
        <v>387</v>
      </c>
      <c r="C25" s="12">
        <v>150</v>
      </c>
      <c r="D25" s="200">
        <v>3.83</v>
      </c>
      <c r="E25" s="12">
        <v>3.84</v>
      </c>
      <c r="F25" s="12">
        <v>6.48</v>
      </c>
      <c r="G25" s="12">
        <v>76.72</v>
      </c>
      <c r="H25" s="12">
        <v>45.8</v>
      </c>
      <c r="I25" s="19">
        <v>336</v>
      </c>
    </row>
    <row r="26" spans="1:9" ht="17.25" customHeight="1">
      <c r="A26" s="228"/>
      <c r="B26" s="260" t="s">
        <v>162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58</v>
      </c>
    </row>
    <row r="27" spans="1:9" ht="15">
      <c r="A27" s="228"/>
      <c r="B27" s="259" t="s">
        <v>383</v>
      </c>
      <c r="C27" s="12">
        <v>45</v>
      </c>
      <c r="D27" s="12">
        <v>2.97</v>
      </c>
      <c r="E27" s="12">
        <v>0.54</v>
      </c>
      <c r="F27" s="12">
        <v>17.82</v>
      </c>
      <c r="G27" s="12">
        <v>89.1</v>
      </c>
      <c r="H27" s="16">
        <v>0</v>
      </c>
      <c r="I27" s="42"/>
    </row>
    <row r="28" spans="1:9" ht="15.75" thickBot="1">
      <c r="A28" s="27"/>
      <c r="B28" s="269" t="s">
        <v>376</v>
      </c>
      <c r="C28" s="79">
        <v>25</v>
      </c>
      <c r="D28" s="79">
        <v>1.9</v>
      </c>
      <c r="E28" s="79">
        <v>0.2</v>
      </c>
      <c r="F28" s="79">
        <v>12.25</v>
      </c>
      <c r="G28" s="79">
        <v>58.75</v>
      </c>
      <c r="H28" s="199">
        <v>0</v>
      </c>
      <c r="I28" s="29"/>
    </row>
    <row r="29" spans="1:9" ht="15.75" thickBot="1">
      <c r="A29" s="87"/>
      <c r="B29" s="264" t="s">
        <v>244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75"/>
    </row>
    <row r="30" spans="1:9" ht="15.75" thickBot="1">
      <c r="A30" s="87"/>
      <c r="B30" s="280" t="s">
        <v>256</v>
      </c>
      <c r="C30" s="93">
        <v>1.5</v>
      </c>
      <c r="D30" s="93">
        <v>0.04</v>
      </c>
      <c r="E30" s="93">
        <v>0.01</v>
      </c>
      <c r="F30" s="93">
        <v>0.09</v>
      </c>
      <c r="G30" s="93">
        <v>0.59</v>
      </c>
      <c r="H30" s="93">
        <v>1.48</v>
      </c>
      <c r="I30" s="94"/>
    </row>
    <row r="31" spans="1:9" ht="31.5" customHeight="1" thickBot="1">
      <c r="A31" s="230" t="s">
        <v>15</v>
      </c>
      <c r="B31" s="231"/>
      <c r="C31" s="231"/>
      <c r="D31" s="40">
        <f>SUM(D5:D30)</f>
        <v>91.75000000000001</v>
      </c>
      <c r="E31" s="40">
        <f>SUM(E5:E30)</f>
        <v>70.78</v>
      </c>
      <c r="F31" s="40">
        <f>SUM(F5:F30)</f>
        <v>240.36999999999998</v>
      </c>
      <c r="G31" s="40">
        <f>G4+G8+G11+G19+G22</f>
        <v>1966.13</v>
      </c>
      <c r="H31" s="40">
        <f>SUM(H5:H30)</f>
        <v>84.78</v>
      </c>
      <c r="I31" s="232"/>
    </row>
    <row r="32" spans="1:9" ht="15.75">
      <c r="A32" s="384" t="s">
        <v>154</v>
      </c>
      <c r="B32" s="384"/>
      <c r="C32" s="384"/>
      <c r="D32" s="384"/>
      <c r="E32" s="384"/>
      <c r="F32" s="384"/>
      <c r="G32" s="384"/>
      <c r="H32" s="384"/>
      <c r="I32" s="384"/>
    </row>
    <row r="33" spans="1:9" ht="30.75" customHeight="1">
      <c r="A33" s="382" t="s">
        <v>378</v>
      </c>
      <c r="B33" s="383"/>
      <c r="C33" s="383"/>
      <c r="D33" s="383"/>
      <c r="E33" s="383"/>
      <c r="F33" s="383"/>
      <c r="G33" s="383"/>
      <c r="H33" s="383"/>
      <c r="I33" s="383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40"/>
  <sheetViews>
    <sheetView zoomScalePageLayoutView="0" workbookViewId="0" topLeftCell="A4">
      <selection activeCell="I24" sqref="I24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389" t="s">
        <v>9</v>
      </c>
      <c r="B1" s="385" t="s">
        <v>7</v>
      </c>
      <c r="C1" s="385" t="s">
        <v>8</v>
      </c>
      <c r="D1" s="391" t="s">
        <v>3</v>
      </c>
      <c r="E1" s="391"/>
      <c r="F1" s="391"/>
      <c r="G1" s="385" t="s">
        <v>4</v>
      </c>
      <c r="H1" s="385" t="s">
        <v>5</v>
      </c>
      <c r="I1" s="387" t="s">
        <v>6</v>
      </c>
    </row>
    <row r="2" spans="1:9" ht="15" thickBot="1">
      <c r="A2" s="390"/>
      <c r="B2" s="386"/>
      <c r="C2" s="386"/>
      <c r="D2" s="24" t="s">
        <v>0</v>
      </c>
      <c r="E2" s="24" t="s">
        <v>1</v>
      </c>
      <c r="F2" s="24" t="s">
        <v>2</v>
      </c>
      <c r="G2" s="386"/>
      <c r="H2" s="386"/>
      <c r="I2" s="388"/>
    </row>
    <row r="3" spans="1:9" ht="15.75" customHeight="1" thickBot="1">
      <c r="A3" s="211" t="s">
        <v>16</v>
      </c>
      <c r="B3" s="212"/>
      <c r="C3" s="212"/>
      <c r="D3" s="212"/>
      <c r="E3" s="212"/>
      <c r="F3" s="212"/>
      <c r="G3" s="212"/>
      <c r="H3" s="212"/>
      <c r="I3" s="213"/>
    </row>
    <row r="4" spans="1:10" ht="13.5" customHeight="1">
      <c r="A4" s="214" t="s">
        <v>11</v>
      </c>
      <c r="B4" s="215"/>
      <c r="C4" s="216">
        <f>C5+C6+C7</f>
        <v>418</v>
      </c>
      <c r="D4" s="217"/>
      <c r="E4" s="217"/>
      <c r="F4" s="217"/>
      <c r="G4" s="233">
        <f>G5+G6+G7</f>
        <v>474.47</v>
      </c>
      <c r="H4" s="217"/>
      <c r="I4" s="219"/>
      <c r="J4">
        <f>G4*100/G33</f>
        <v>22.426889389921676</v>
      </c>
    </row>
    <row r="5" spans="1:10" ht="15.75" customHeight="1">
      <c r="A5" s="3" t="s">
        <v>284</v>
      </c>
      <c r="B5" s="260" t="s">
        <v>257</v>
      </c>
      <c r="C5" s="12">
        <v>200</v>
      </c>
      <c r="D5" s="12">
        <v>7.54</v>
      </c>
      <c r="E5" s="12">
        <v>8.37</v>
      </c>
      <c r="F5" s="12">
        <v>30.57</v>
      </c>
      <c r="G5" s="12">
        <v>229</v>
      </c>
      <c r="H5" s="12">
        <v>1.82</v>
      </c>
      <c r="I5" s="19">
        <v>199</v>
      </c>
      <c r="J5" s="300"/>
    </row>
    <row r="6" spans="1:9" ht="15.75" customHeight="1">
      <c r="A6" s="4"/>
      <c r="B6" s="266" t="s">
        <v>201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269" t="s">
        <v>202</v>
      </c>
      <c r="C7" s="79">
        <v>180</v>
      </c>
      <c r="D7" s="79">
        <v>4.37</v>
      </c>
      <c r="E7" s="79">
        <v>4.43</v>
      </c>
      <c r="F7" s="79">
        <v>15.33</v>
      </c>
      <c r="G7" s="79">
        <v>119.68</v>
      </c>
      <c r="H7" s="79">
        <v>1.76</v>
      </c>
      <c r="I7" s="270">
        <v>395</v>
      </c>
    </row>
    <row r="8" spans="1:10" ht="15">
      <c r="A8" s="214" t="s">
        <v>156</v>
      </c>
      <c r="B8" s="215"/>
      <c r="C8" s="210">
        <v>0.05</v>
      </c>
      <c r="D8" s="81"/>
      <c r="E8" s="81"/>
      <c r="F8" s="81"/>
      <c r="G8" s="327">
        <f>G9+G10</f>
        <v>114.65</v>
      </c>
      <c r="H8" s="86"/>
      <c r="I8" s="84"/>
      <c r="J8">
        <f>G8*100/G33</f>
        <v>5.419189555829705</v>
      </c>
    </row>
    <row r="9" spans="1:9" ht="15">
      <c r="A9" s="80" t="s">
        <v>285</v>
      </c>
      <c r="B9" s="260" t="s">
        <v>289</v>
      </c>
      <c r="C9" s="12" t="s">
        <v>306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5">
      <c r="A10" s="314"/>
      <c r="B10" s="265" t="s">
        <v>163</v>
      </c>
      <c r="C10" s="10">
        <v>180</v>
      </c>
      <c r="D10" s="10">
        <v>0</v>
      </c>
      <c r="E10" s="10">
        <v>0</v>
      </c>
      <c r="F10" s="10">
        <v>17.1</v>
      </c>
      <c r="G10" s="10">
        <v>67.5</v>
      </c>
      <c r="H10" s="90">
        <v>18</v>
      </c>
      <c r="I10" s="315"/>
    </row>
    <row r="11" spans="1:10" ht="14.25" customHeight="1">
      <c r="A11" s="235" t="s">
        <v>12</v>
      </c>
      <c r="B11" s="222"/>
      <c r="C11" s="223">
        <f>C12+C13+C14+C15+C16+C17+C18+C19</f>
        <v>710</v>
      </c>
      <c r="D11" s="215"/>
      <c r="E11" s="215"/>
      <c r="F11" s="215"/>
      <c r="G11" s="223">
        <f>G12+G13+G14+G15+G16+G17+G18+G19</f>
        <v>609.87</v>
      </c>
      <c r="H11" s="215"/>
      <c r="I11" s="225"/>
      <c r="J11">
        <f>G11*100/G33</f>
        <v>28.82687426440351</v>
      </c>
    </row>
    <row r="12" spans="1:9" ht="17.25" customHeight="1">
      <c r="A12" s="226" t="s">
        <v>286</v>
      </c>
      <c r="B12" s="267" t="s">
        <v>388</v>
      </c>
      <c r="C12" s="9">
        <v>60</v>
      </c>
      <c r="D12" s="12">
        <v>0.64</v>
      </c>
      <c r="E12" s="12">
        <v>3.11</v>
      </c>
      <c r="F12" s="12">
        <v>2.17</v>
      </c>
      <c r="G12" s="12">
        <v>40.67</v>
      </c>
      <c r="H12" s="16">
        <v>14.56</v>
      </c>
      <c r="I12" s="19">
        <v>12</v>
      </c>
    </row>
    <row r="13" spans="1:10" ht="24.75" customHeight="1">
      <c r="A13" s="227"/>
      <c r="B13" s="260" t="s">
        <v>218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300"/>
    </row>
    <row r="14" spans="1:9" ht="15">
      <c r="A14" s="228"/>
      <c r="B14" s="268" t="s">
        <v>205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14.25" customHeight="1">
      <c r="A15" s="201"/>
      <c r="B15" s="308" t="s">
        <v>363</v>
      </c>
      <c r="C15" s="9">
        <v>140</v>
      </c>
      <c r="D15" s="9">
        <v>2.83</v>
      </c>
      <c r="E15" s="9">
        <v>2.74</v>
      </c>
      <c r="F15" s="9">
        <v>22.9</v>
      </c>
      <c r="G15" s="9">
        <v>127.82</v>
      </c>
      <c r="H15" s="13">
        <v>20.34</v>
      </c>
      <c r="I15" s="19">
        <v>336</v>
      </c>
      <c r="J15" s="300"/>
    </row>
    <row r="16" spans="1:9" ht="15.75" customHeight="1" hidden="1">
      <c r="A16" s="4"/>
      <c r="B16" s="266"/>
      <c r="C16" s="12"/>
      <c r="D16" s="12"/>
      <c r="E16" s="12"/>
      <c r="F16" s="12"/>
      <c r="G16" s="12"/>
      <c r="H16" s="12"/>
      <c r="I16" s="19"/>
    </row>
    <row r="17" spans="1:9" ht="12" customHeight="1">
      <c r="A17" s="4"/>
      <c r="B17" s="266" t="s">
        <v>204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10" ht="12" customHeight="1">
      <c r="A18" s="4"/>
      <c r="B18" s="259" t="s">
        <v>374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6">
        <v>0</v>
      </c>
      <c r="I18" s="42"/>
      <c r="J18" s="300"/>
    </row>
    <row r="19" spans="1:9" ht="12" customHeight="1" thickBot="1">
      <c r="A19" s="4"/>
      <c r="B19" s="259" t="s">
        <v>241</v>
      </c>
      <c r="C19" s="12">
        <v>10</v>
      </c>
      <c r="D19" s="12">
        <v>0.76</v>
      </c>
      <c r="E19" s="12">
        <v>0.08</v>
      </c>
      <c r="F19" s="12">
        <v>4.9</v>
      </c>
      <c r="G19" s="12">
        <v>23.5</v>
      </c>
      <c r="H19" s="16">
        <v>0</v>
      </c>
      <c r="I19" s="19"/>
    </row>
    <row r="20" spans="1:10" ht="15" customHeight="1">
      <c r="A20" s="221" t="s">
        <v>13</v>
      </c>
      <c r="B20" s="229"/>
      <c r="C20" s="216">
        <f>C21+C22</f>
        <v>250</v>
      </c>
      <c r="D20" s="217"/>
      <c r="E20" s="217"/>
      <c r="F20" s="217"/>
      <c r="G20" s="216">
        <f>G21+G22</f>
        <v>349.86</v>
      </c>
      <c r="H20" s="217"/>
      <c r="I20" s="219"/>
      <c r="J20">
        <f>G20*100/G33</f>
        <v>16.53691808113895</v>
      </c>
    </row>
    <row r="21" spans="1:9" ht="15">
      <c r="A21" s="5" t="s">
        <v>287</v>
      </c>
      <c r="B21" s="263" t="s">
        <v>298</v>
      </c>
      <c r="C21" s="207">
        <v>190</v>
      </c>
      <c r="D21" s="207">
        <v>4.94</v>
      </c>
      <c r="E21" s="207">
        <v>4.75</v>
      </c>
      <c r="F21" s="207">
        <v>20.9</v>
      </c>
      <c r="G21" s="207">
        <v>145.3</v>
      </c>
      <c r="H21" s="208">
        <v>1.71</v>
      </c>
      <c r="I21" s="209">
        <v>420</v>
      </c>
    </row>
    <row r="22" spans="1:9" ht="15.75" thickBot="1">
      <c r="A22" s="5"/>
      <c r="B22" s="259" t="s">
        <v>206</v>
      </c>
      <c r="C22" s="12">
        <v>60</v>
      </c>
      <c r="D22" s="12">
        <v>5.13</v>
      </c>
      <c r="E22" s="12">
        <v>6.85</v>
      </c>
      <c r="F22" s="12">
        <v>30.14</v>
      </c>
      <c r="G22" s="12">
        <v>204.56</v>
      </c>
      <c r="H22" s="12">
        <v>0.26</v>
      </c>
      <c r="I22" s="19" t="s">
        <v>60</v>
      </c>
    </row>
    <row r="23" spans="1:10" ht="14.25" customHeight="1">
      <c r="A23" s="221" t="s">
        <v>14</v>
      </c>
      <c r="B23" s="229"/>
      <c r="C23" s="236">
        <f>C24+C25+C26+C27+C28+C29+C30+C31+C32</f>
        <v>562.3</v>
      </c>
      <c r="D23" s="217"/>
      <c r="E23" s="217"/>
      <c r="F23" s="217"/>
      <c r="G23" s="216">
        <f>G24+G25+G26+G27+G28+G29+G30+G31+G32</f>
        <v>566.78</v>
      </c>
      <c r="H23" s="217"/>
      <c r="I23" s="219"/>
      <c r="J23">
        <f>G23*100/G33</f>
        <v>26.790128708706153</v>
      </c>
    </row>
    <row r="24" spans="1:9" ht="24" customHeight="1">
      <c r="A24" s="4" t="s">
        <v>288</v>
      </c>
      <c r="B24" s="267" t="s">
        <v>402</v>
      </c>
      <c r="C24" s="9">
        <v>60</v>
      </c>
      <c r="D24" s="12">
        <v>1.05</v>
      </c>
      <c r="E24" s="12">
        <v>3.69</v>
      </c>
      <c r="F24" s="12">
        <v>10.58</v>
      </c>
      <c r="G24" s="12">
        <v>78.44</v>
      </c>
      <c r="H24" s="12">
        <v>0</v>
      </c>
      <c r="I24" s="19">
        <v>12</v>
      </c>
    </row>
    <row r="25" spans="1:9" ht="15">
      <c r="A25" s="3"/>
      <c r="B25" s="260" t="s">
        <v>207</v>
      </c>
      <c r="C25" s="12">
        <v>85</v>
      </c>
      <c r="D25" s="12">
        <v>14.35</v>
      </c>
      <c r="E25" s="12">
        <v>4.34</v>
      </c>
      <c r="F25" s="12">
        <v>5.87</v>
      </c>
      <c r="G25" s="12">
        <v>120.38</v>
      </c>
      <c r="H25" s="61">
        <v>0.65</v>
      </c>
      <c r="I25" s="19">
        <v>265</v>
      </c>
    </row>
    <row r="26" spans="1:9" ht="18" customHeight="1">
      <c r="A26" s="4"/>
      <c r="B26" s="260" t="s">
        <v>208</v>
      </c>
      <c r="C26" s="12">
        <v>145</v>
      </c>
      <c r="D26" s="12">
        <v>3.66</v>
      </c>
      <c r="E26" s="12">
        <v>1.97</v>
      </c>
      <c r="F26" s="12">
        <v>38.51</v>
      </c>
      <c r="G26" s="12">
        <v>186.38</v>
      </c>
      <c r="H26" s="61">
        <v>0</v>
      </c>
      <c r="I26" s="19">
        <v>333</v>
      </c>
    </row>
    <row r="27" spans="1:9" ht="15.75" customHeight="1">
      <c r="A27" s="4"/>
      <c r="B27" s="260" t="s">
        <v>209</v>
      </c>
      <c r="C27" s="12">
        <v>30</v>
      </c>
      <c r="D27" s="12">
        <v>0.42</v>
      </c>
      <c r="E27" s="12">
        <v>2.17</v>
      </c>
      <c r="F27" s="12">
        <v>1.69</v>
      </c>
      <c r="G27" s="12">
        <v>28.23</v>
      </c>
      <c r="H27" s="61">
        <v>0.04</v>
      </c>
      <c r="I27" s="19">
        <v>354</v>
      </c>
    </row>
    <row r="28" spans="1:9" ht="15.75" customHeight="1">
      <c r="A28" s="228"/>
      <c r="B28" s="260" t="s">
        <v>162</v>
      </c>
      <c r="C28" s="12">
        <v>180</v>
      </c>
      <c r="D28" s="12">
        <v>0.09</v>
      </c>
      <c r="E28" s="12">
        <v>0.02</v>
      </c>
      <c r="F28" s="61">
        <v>6.01</v>
      </c>
      <c r="G28" s="12">
        <v>24.55</v>
      </c>
      <c r="H28" s="16">
        <v>0.04</v>
      </c>
      <c r="I28" s="19" t="s">
        <v>58</v>
      </c>
    </row>
    <row r="29" spans="1:9" ht="15">
      <c r="A29" s="4"/>
      <c r="B29" s="259" t="s">
        <v>375</v>
      </c>
      <c r="C29" s="12">
        <v>35</v>
      </c>
      <c r="D29" s="12">
        <v>2.31</v>
      </c>
      <c r="E29" s="12">
        <v>0.42</v>
      </c>
      <c r="F29" s="12">
        <v>13.86</v>
      </c>
      <c r="G29" s="12">
        <v>69.3</v>
      </c>
      <c r="H29" s="16">
        <v>0</v>
      </c>
      <c r="I29" s="42"/>
    </row>
    <row r="30" spans="1:9" ht="14.25" customHeight="1" thickBot="1">
      <c r="A30" s="27"/>
      <c r="B30" s="269" t="s">
        <v>376</v>
      </c>
      <c r="C30" s="79">
        <v>25</v>
      </c>
      <c r="D30" s="79">
        <v>1.9</v>
      </c>
      <c r="E30" s="79">
        <v>0.2</v>
      </c>
      <c r="F30" s="79">
        <v>12.25</v>
      </c>
      <c r="G30" s="79">
        <v>58.75</v>
      </c>
      <c r="H30" s="199">
        <v>0</v>
      </c>
      <c r="I30" s="29"/>
    </row>
    <row r="31" spans="1:9" ht="14.25" customHeight="1">
      <c r="A31" s="5"/>
      <c r="B31" s="264" t="s">
        <v>244</v>
      </c>
      <c r="C31" s="11">
        <v>0.8</v>
      </c>
      <c r="D31" s="11">
        <v>0.01</v>
      </c>
      <c r="E31" s="11">
        <v>0</v>
      </c>
      <c r="F31" s="11">
        <v>0.03</v>
      </c>
      <c r="G31" s="11">
        <v>0.16</v>
      </c>
      <c r="H31" s="11">
        <v>0.24</v>
      </c>
      <c r="I31" s="75"/>
    </row>
    <row r="32" spans="1:9" ht="14.25" customHeight="1" thickBot="1">
      <c r="A32" s="27"/>
      <c r="B32" s="281" t="s">
        <v>256</v>
      </c>
      <c r="C32" s="28">
        <v>1.5</v>
      </c>
      <c r="D32" s="28">
        <v>0.04</v>
      </c>
      <c r="E32" s="28">
        <v>0.01</v>
      </c>
      <c r="F32" s="28">
        <v>0.09</v>
      </c>
      <c r="G32" s="28">
        <v>0.59</v>
      </c>
      <c r="H32" s="28">
        <v>1.48</v>
      </c>
      <c r="I32" s="29"/>
    </row>
    <row r="33" spans="1:9" ht="30.75" customHeight="1" thickBot="1">
      <c r="A33" s="230" t="s">
        <v>17</v>
      </c>
      <c r="B33" s="231"/>
      <c r="C33" s="231"/>
      <c r="D33" s="40">
        <f>SUM(D5:D32)</f>
        <v>75.09000000000002</v>
      </c>
      <c r="E33" s="40">
        <f>SUM(E5:E32)</f>
        <v>69.22000000000001</v>
      </c>
      <c r="F33" s="40">
        <f>SUM(F5:F32)</f>
        <v>295.5</v>
      </c>
      <c r="G33" s="60">
        <f>G4+G8+G11+G20+G23</f>
        <v>2115.63</v>
      </c>
      <c r="H33" s="40">
        <f>SUM(H5:H32)</f>
        <v>85.24000000000002</v>
      </c>
      <c r="I33" s="232"/>
    </row>
    <row r="34" spans="1:9" ht="0.75" customHeight="1">
      <c r="A34" s="392"/>
      <c r="B34" s="392"/>
      <c r="C34" s="392"/>
      <c r="D34" s="392"/>
      <c r="E34" s="392"/>
      <c r="F34" s="392"/>
      <c r="G34" s="392"/>
      <c r="H34" s="392"/>
      <c r="I34" s="392"/>
    </row>
    <row r="35" spans="1:9" ht="14.25" customHeight="1">
      <c r="A35" s="384" t="s">
        <v>154</v>
      </c>
      <c r="B35" s="384"/>
      <c r="C35" s="384"/>
      <c r="D35" s="384"/>
      <c r="E35" s="384"/>
      <c r="F35" s="384"/>
      <c r="G35" s="384"/>
      <c r="H35" s="384"/>
      <c r="I35" s="384"/>
    </row>
    <row r="36" spans="1:9" ht="29.25" customHeight="1">
      <c r="A36" s="382" t="s">
        <v>378</v>
      </c>
      <c r="B36" s="383"/>
      <c r="C36" s="383"/>
      <c r="D36" s="383"/>
      <c r="E36" s="383"/>
      <c r="F36" s="383"/>
      <c r="G36" s="383"/>
      <c r="H36" s="383"/>
      <c r="I36" s="383"/>
    </row>
    <row r="40" spans="2:9" ht="15">
      <c r="B40" s="310"/>
      <c r="C40" s="311"/>
      <c r="D40" s="311"/>
      <c r="E40" s="311"/>
      <c r="F40" s="311"/>
      <c r="G40" s="311"/>
      <c r="H40" s="311"/>
      <c r="I40" s="311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7">
      <selection activeCell="C17" sqref="C17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389" t="s">
        <v>9</v>
      </c>
      <c r="B1" s="385" t="s">
        <v>7</v>
      </c>
      <c r="C1" s="385" t="s">
        <v>8</v>
      </c>
      <c r="D1" s="391" t="s">
        <v>3</v>
      </c>
      <c r="E1" s="391"/>
      <c r="F1" s="391"/>
      <c r="G1" s="385" t="s">
        <v>4</v>
      </c>
      <c r="H1" s="385" t="s">
        <v>5</v>
      </c>
      <c r="I1" s="387" t="s">
        <v>6</v>
      </c>
    </row>
    <row r="2" spans="1:9" ht="15" thickBot="1">
      <c r="A2" s="390"/>
      <c r="B2" s="386"/>
      <c r="C2" s="386"/>
      <c r="D2" s="24" t="s">
        <v>0</v>
      </c>
      <c r="E2" s="24" t="s">
        <v>1</v>
      </c>
      <c r="F2" s="24" t="s">
        <v>2</v>
      </c>
      <c r="G2" s="386"/>
      <c r="H2" s="386"/>
      <c r="I2" s="388"/>
    </row>
    <row r="3" spans="1:9" ht="15.75" thickBot="1">
      <c r="A3" s="211" t="s">
        <v>262</v>
      </c>
      <c r="B3" s="212"/>
      <c r="C3" s="212"/>
      <c r="D3" s="212"/>
      <c r="E3" s="212"/>
      <c r="F3" s="212"/>
      <c r="G3" s="212"/>
      <c r="H3" s="212"/>
      <c r="I3" s="213"/>
    </row>
    <row r="4" spans="1:10" ht="15">
      <c r="A4" s="214" t="s">
        <v>11</v>
      </c>
      <c r="B4" s="215"/>
      <c r="C4" s="216">
        <f>C5+C6+C7</f>
        <v>403</v>
      </c>
      <c r="D4" s="217"/>
      <c r="E4" s="217"/>
      <c r="F4" s="217"/>
      <c r="G4" s="233">
        <f>G5+G6+G7</f>
        <v>449.64</v>
      </c>
      <c r="H4" s="217"/>
      <c r="I4" s="219"/>
      <c r="J4">
        <f>G4*100/G31</f>
        <v>21.273656320968964</v>
      </c>
    </row>
    <row r="5" spans="1:9" ht="15">
      <c r="A5" s="3" t="s">
        <v>284</v>
      </c>
      <c r="B5" s="258" t="s">
        <v>297</v>
      </c>
      <c r="C5" s="9">
        <v>185</v>
      </c>
      <c r="D5" s="9">
        <v>13.37</v>
      </c>
      <c r="E5" s="9">
        <v>13.45</v>
      </c>
      <c r="F5" s="9">
        <v>5.74</v>
      </c>
      <c r="G5" s="50">
        <v>198.27</v>
      </c>
      <c r="H5" s="13">
        <v>1.43</v>
      </c>
      <c r="I5" s="19">
        <v>229</v>
      </c>
    </row>
    <row r="6" spans="1:9" ht="15">
      <c r="A6" s="4"/>
      <c r="B6" s="266" t="s">
        <v>201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10" ht="15">
      <c r="A7" s="4"/>
      <c r="B7" s="259" t="s">
        <v>299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  <c r="J7" s="300"/>
    </row>
    <row r="8" spans="1:10" ht="15">
      <c r="A8" s="214" t="s">
        <v>156</v>
      </c>
      <c r="B8" s="89"/>
      <c r="C8" s="238">
        <v>0.05</v>
      </c>
      <c r="D8" s="85"/>
      <c r="E8" s="85"/>
      <c r="F8" s="85"/>
      <c r="G8" s="234">
        <f>G9</f>
        <v>67.5</v>
      </c>
      <c r="H8" s="86"/>
      <c r="I8" s="84"/>
      <c r="J8">
        <f>G8*100/G31</f>
        <v>3.1936033308099927</v>
      </c>
    </row>
    <row r="9" spans="1:9" ht="15" customHeight="1">
      <c r="A9" s="80" t="s">
        <v>285</v>
      </c>
      <c r="B9" s="265" t="s">
        <v>163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5">
      <c r="A10" s="235" t="s">
        <v>12</v>
      </c>
      <c r="B10" s="222"/>
      <c r="C10" s="223">
        <f>C11+C12+C13+C14+C15+C16+C17</f>
        <v>710</v>
      </c>
      <c r="D10" s="215"/>
      <c r="E10" s="215"/>
      <c r="F10" s="215"/>
      <c r="G10" s="223">
        <f>G11+G12+G13+G14+G15+G16+G17</f>
        <v>764.4599999999999</v>
      </c>
      <c r="H10" s="215"/>
      <c r="I10" s="225"/>
      <c r="J10">
        <f>G10*100/G31</f>
        <v>36.168622255866765</v>
      </c>
    </row>
    <row r="11" spans="1:9" ht="13.5" customHeight="1">
      <c r="A11" s="226" t="s">
        <v>286</v>
      </c>
      <c r="B11" s="265" t="s">
        <v>389</v>
      </c>
      <c r="C11" s="9">
        <v>60</v>
      </c>
      <c r="D11" s="9">
        <v>0.46</v>
      </c>
      <c r="E11" s="9">
        <v>3.06</v>
      </c>
      <c r="F11" s="9">
        <v>1.43</v>
      </c>
      <c r="G11" s="9">
        <v>34.95</v>
      </c>
      <c r="H11" s="18">
        <v>5.7</v>
      </c>
      <c r="I11" s="23">
        <v>34</v>
      </c>
    </row>
    <row r="12" spans="1:9" ht="25.5" customHeight="1">
      <c r="A12" s="227"/>
      <c r="B12" s="265" t="s">
        <v>245</v>
      </c>
      <c r="C12" s="12">
        <v>200</v>
      </c>
      <c r="D12" s="12">
        <v>6.23</v>
      </c>
      <c r="E12" s="12">
        <v>6.47</v>
      </c>
      <c r="F12" s="12">
        <v>16.76</v>
      </c>
      <c r="G12" s="12">
        <v>150.63</v>
      </c>
      <c r="H12" s="17">
        <v>13.86</v>
      </c>
      <c r="I12" s="19"/>
    </row>
    <row r="13" spans="1:9" ht="16.5" customHeight="1">
      <c r="A13" s="228"/>
      <c r="B13" s="271" t="s">
        <v>296</v>
      </c>
      <c r="C13" s="12">
        <v>80</v>
      </c>
      <c r="D13" s="200">
        <v>19.48</v>
      </c>
      <c r="E13" s="12">
        <v>21.32</v>
      </c>
      <c r="F13" s="12">
        <v>8.2</v>
      </c>
      <c r="G13" s="12">
        <v>306.02</v>
      </c>
      <c r="H13" s="12">
        <v>1.99</v>
      </c>
      <c r="I13" s="19">
        <v>308</v>
      </c>
    </row>
    <row r="14" spans="1:9" ht="14.25" customHeight="1">
      <c r="A14" s="228"/>
      <c r="B14" s="271" t="s">
        <v>290</v>
      </c>
      <c r="C14" s="12">
        <v>130</v>
      </c>
      <c r="D14" s="200">
        <v>2.94</v>
      </c>
      <c r="E14" s="12">
        <v>2.66</v>
      </c>
      <c r="F14" s="12">
        <v>19.25</v>
      </c>
      <c r="G14" s="12">
        <v>113.09</v>
      </c>
      <c r="H14" s="12">
        <v>16.41</v>
      </c>
      <c r="I14" s="19">
        <v>339</v>
      </c>
    </row>
    <row r="15" spans="1:10" ht="14.25" customHeight="1">
      <c r="A15" s="4"/>
      <c r="B15" s="271" t="s">
        <v>211</v>
      </c>
      <c r="C15" s="12">
        <v>200</v>
      </c>
      <c r="D15" s="200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396</v>
      </c>
      <c r="J15" s="300"/>
    </row>
    <row r="16" spans="1:9" ht="14.25" customHeight="1">
      <c r="A16" s="4"/>
      <c r="B16" s="259" t="s">
        <v>212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/>
    </row>
    <row r="17" spans="1:9" ht="14.25" customHeight="1" thickBot="1">
      <c r="A17" s="27"/>
      <c r="B17" s="269" t="s">
        <v>241</v>
      </c>
      <c r="C17" s="79">
        <v>10</v>
      </c>
      <c r="D17" s="79">
        <v>0.76</v>
      </c>
      <c r="E17" s="79">
        <v>0.08</v>
      </c>
      <c r="F17" s="79">
        <v>4.9</v>
      </c>
      <c r="G17" s="79">
        <v>23.5</v>
      </c>
      <c r="H17" s="199">
        <v>0</v>
      </c>
      <c r="I17" s="270"/>
    </row>
    <row r="18" spans="1:10" ht="15">
      <c r="A18" s="235" t="s">
        <v>13</v>
      </c>
      <c r="B18" s="222"/>
      <c r="C18" s="223">
        <f>C19+C21+100</f>
        <v>310</v>
      </c>
      <c r="D18" s="215"/>
      <c r="E18" s="215"/>
      <c r="F18" s="215"/>
      <c r="G18" s="239">
        <f>G19+G20+G21</f>
        <v>324.05</v>
      </c>
      <c r="H18" s="215"/>
      <c r="I18" s="225"/>
      <c r="J18">
        <f>G18*100/G31</f>
        <v>15.33166161998486</v>
      </c>
    </row>
    <row r="19" spans="1:9" ht="15">
      <c r="A19" s="5" t="s">
        <v>287</v>
      </c>
      <c r="B19" s="264" t="s">
        <v>263</v>
      </c>
      <c r="C19" s="11">
        <v>180</v>
      </c>
      <c r="D19" s="11">
        <v>5.9</v>
      </c>
      <c r="E19" s="11">
        <v>4.5</v>
      </c>
      <c r="F19" s="11">
        <v>20.34</v>
      </c>
      <c r="G19" s="206">
        <v>145.8</v>
      </c>
      <c r="H19" s="15">
        <v>1.08</v>
      </c>
      <c r="I19" s="22">
        <v>401</v>
      </c>
    </row>
    <row r="20" spans="1:9" ht="15">
      <c r="A20" s="5"/>
      <c r="B20" s="260" t="s">
        <v>361</v>
      </c>
      <c r="C20" s="12" t="s">
        <v>362</v>
      </c>
      <c r="D20" s="12">
        <v>0.9</v>
      </c>
      <c r="E20" s="12">
        <v>0.2</v>
      </c>
      <c r="F20" s="12">
        <v>8.14</v>
      </c>
      <c r="G20" s="61">
        <v>43.22</v>
      </c>
      <c r="H20" s="16">
        <v>60.3</v>
      </c>
      <c r="I20" s="19">
        <v>386</v>
      </c>
    </row>
    <row r="21" spans="1:9" ht="15.75" thickBot="1">
      <c r="A21" s="5"/>
      <c r="B21" s="263" t="s">
        <v>213</v>
      </c>
      <c r="C21" s="9">
        <v>30</v>
      </c>
      <c r="D21" s="9">
        <v>2.59</v>
      </c>
      <c r="E21" s="9">
        <v>4.75</v>
      </c>
      <c r="F21" s="9">
        <v>20.21</v>
      </c>
      <c r="G21" s="9">
        <v>135.03</v>
      </c>
      <c r="H21" s="13">
        <v>0.03</v>
      </c>
      <c r="I21" s="23">
        <v>491</v>
      </c>
    </row>
    <row r="22" spans="1:10" ht="15">
      <c r="A22" s="221" t="s">
        <v>14</v>
      </c>
      <c r="B22" s="229"/>
      <c r="C22" s="236">
        <f>C23+C24+C25+C26+C27+C28+C29+C30</f>
        <v>482.3</v>
      </c>
      <c r="D22" s="217"/>
      <c r="E22" s="217"/>
      <c r="F22" s="217"/>
      <c r="G22" s="233">
        <f>G23+G24+G25+G26+G27+G28+G29+G30</f>
        <v>507.95</v>
      </c>
      <c r="H22" s="217"/>
      <c r="I22" s="219"/>
      <c r="J22">
        <f>G22*100/G31</f>
        <v>24.032456472369418</v>
      </c>
    </row>
    <row r="23" spans="1:9" ht="15">
      <c r="A23" s="4" t="s">
        <v>288</v>
      </c>
      <c r="B23" s="261" t="s">
        <v>164</v>
      </c>
      <c r="C23" s="12">
        <v>50</v>
      </c>
      <c r="D23" s="12">
        <v>0.67</v>
      </c>
      <c r="E23" s="12">
        <v>3.05</v>
      </c>
      <c r="F23" s="12">
        <v>3.53</v>
      </c>
      <c r="G23" s="12">
        <v>44.89</v>
      </c>
      <c r="H23" s="12">
        <v>2.56</v>
      </c>
      <c r="I23" s="19">
        <v>42</v>
      </c>
    </row>
    <row r="24" spans="1:9" ht="14.25" customHeight="1">
      <c r="A24" s="4"/>
      <c r="B24" s="260" t="s">
        <v>282</v>
      </c>
      <c r="C24" s="12">
        <v>150</v>
      </c>
      <c r="D24" s="12">
        <v>19.27</v>
      </c>
      <c r="E24" s="12">
        <v>7.75</v>
      </c>
      <c r="F24" s="12">
        <v>30.1</v>
      </c>
      <c r="G24" s="12">
        <v>268.39</v>
      </c>
      <c r="H24" s="16">
        <v>0.51</v>
      </c>
      <c r="I24" s="19">
        <v>245</v>
      </c>
    </row>
    <row r="25" spans="1:10" ht="14.25" customHeight="1">
      <c r="A25" s="228"/>
      <c r="B25" s="260" t="s">
        <v>215</v>
      </c>
      <c r="C25" s="12">
        <v>50</v>
      </c>
      <c r="D25" s="12">
        <v>0.17</v>
      </c>
      <c r="E25" s="12">
        <v>0.07</v>
      </c>
      <c r="F25" s="12">
        <v>14.22</v>
      </c>
      <c r="G25" s="12">
        <v>59.35</v>
      </c>
      <c r="H25" s="17">
        <v>20.74</v>
      </c>
      <c r="I25" s="19">
        <v>378</v>
      </c>
      <c r="J25" s="300"/>
    </row>
    <row r="26" spans="1:9" ht="14.25" customHeight="1">
      <c r="A26" s="228"/>
      <c r="B26" s="260" t="s">
        <v>162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58</v>
      </c>
    </row>
    <row r="27" spans="1:9" ht="14.25" customHeight="1" thickBot="1">
      <c r="A27" s="27"/>
      <c r="B27" s="269" t="s">
        <v>373</v>
      </c>
      <c r="C27" s="277">
        <v>30</v>
      </c>
      <c r="D27" s="277">
        <v>2.25</v>
      </c>
      <c r="E27" s="277">
        <v>0.87</v>
      </c>
      <c r="F27" s="277">
        <v>15.42</v>
      </c>
      <c r="G27" s="277">
        <v>78.6</v>
      </c>
      <c r="H27" s="282">
        <v>0</v>
      </c>
      <c r="I27" s="283"/>
    </row>
    <row r="28" spans="1:9" ht="14.25" customHeight="1">
      <c r="A28" s="5"/>
      <c r="B28" s="264" t="s">
        <v>244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75"/>
    </row>
    <row r="29" spans="1:9" ht="14.25" customHeight="1" thickBot="1">
      <c r="A29" s="309"/>
      <c r="B29" s="281" t="s">
        <v>256</v>
      </c>
      <c r="C29" s="28">
        <v>1.5</v>
      </c>
      <c r="D29" s="28">
        <v>0.04</v>
      </c>
      <c r="E29" s="28">
        <v>0.01</v>
      </c>
      <c r="F29" s="28">
        <v>0.09</v>
      </c>
      <c r="G29" s="28">
        <v>0.59</v>
      </c>
      <c r="H29" s="28">
        <v>1.48</v>
      </c>
      <c r="I29" s="29"/>
    </row>
    <row r="30" spans="1:9" ht="14.25" customHeight="1" thickBot="1">
      <c r="A30" s="27"/>
      <c r="B30" s="293" t="s">
        <v>301</v>
      </c>
      <c r="C30" s="63">
        <v>20</v>
      </c>
      <c r="D30" s="63">
        <v>2.54</v>
      </c>
      <c r="E30" s="63">
        <v>2.3</v>
      </c>
      <c r="F30" s="63">
        <v>0.14</v>
      </c>
      <c r="G30" s="63">
        <v>31.42</v>
      </c>
      <c r="H30" s="64">
        <v>0</v>
      </c>
      <c r="I30" s="294">
        <v>227</v>
      </c>
    </row>
    <row r="31" spans="1:9" ht="24" customHeight="1" thickBot="1">
      <c r="A31" s="230" t="s">
        <v>18</v>
      </c>
      <c r="B31" s="231"/>
      <c r="C31" s="231"/>
      <c r="D31" s="40">
        <f>SUM(D5:D30)</f>
        <v>88.58000000000001</v>
      </c>
      <c r="E31" s="40">
        <f>SUM(E5:E30)</f>
        <v>82.13999999999999</v>
      </c>
      <c r="F31" s="40">
        <f>SUM(F5:F30)</f>
        <v>250.50999999999996</v>
      </c>
      <c r="G31" s="60">
        <f>G4+G8+G10+G18+G22</f>
        <v>2113.6</v>
      </c>
      <c r="H31" s="40">
        <f>SUM(H5:H30)</f>
        <v>170.6</v>
      </c>
      <c r="I31" s="232"/>
    </row>
    <row r="32" spans="1:9" ht="12.75" hidden="1">
      <c r="A32" s="393"/>
      <c r="B32" s="393"/>
      <c r="C32" s="393"/>
      <c r="D32" s="393"/>
      <c r="E32" s="393"/>
      <c r="F32" s="393"/>
      <c r="G32" s="393"/>
      <c r="H32" s="393"/>
      <c r="I32" s="393"/>
    </row>
    <row r="33" spans="1:9" ht="15.75">
      <c r="A33" s="384" t="s">
        <v>154</v>
      </c>
      <c r="B33" s="384"/>
      <c r="C33" s="384"/>
      <c r="D33" s="384"/>
      <c r="E33" s="384"/>
      <c r="F33" s="384"/>
      <c r="G33" s="384"/>
      <c r="H33" s="384"/>
      <c r="I33" s="384"/>
    </row>
    <row r="34" spans="1:9" ht="30.75" customHeight="1">
      <c r="A34" s="382" t="s">
        <v>378</v>
      </c>
      <c r="B34" s="383"/>
      <c r="C34" s="383"/>
      <c r="D34" s="383"/>
      <c r="E34" s="383"/>
      <c r="F34" s="383"/>
      <c r="G34" s="383"/>
      <c r="H34" s="383"/>
      <c r="I34" s="383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1">
      <selection activeCell="B12" sqref="B12:I12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  <col min="10" max="10" width="0" style="0" hidden="1" customWidth="1"/>
  </cols>
  <sheetData>
    <row r="1" spans="1:9" ht="14.25">
      <c r="A1" s="389" t="s">
        <v>9</v>
      </c>
      <c r="B1" s="385" t="s">
        <v>7</v>
      </c>
      <c r="C1" s="385" t="s">
        <v>8</v>
      </c>
      <c r="D1" s="391" t="s">
        <v>3</v>
      </c>
      <c r="E1" s="391"/>
      <c r="F1" s="391"/>
      <c r="G1" s="385" t="s">
        <v>4</v>
      </c>
      <c r="H1" s="385" t="s">
        <v>5</v>
      </c>
      <c r="I1" s="387" t="s">
        <v>6</v>
      </c>
    </row>
    <row r="2" spans="1:9" ht="15" thickBot="1">
      <c r="A2" s="390"/>
      <c r="B2" s="386"/>
      <c r="C2" s="386"/>
      <c r="D2" s="24" t="s">
        <v>0</v>
      </c>
      <c r="E2" s="24" t="s">
        <v>1</v>
      </c>
      <c r="F2" s="24" t="s">
        <v>2</v>
      </c>
      <c r="G2" s="386"/>
      <c r="H2" s="386"/>
      <c r="I2" s="388"/>
    </row>
    <row r="3" spans="1:9" ht="15" customHeight="1" thickBot="1">
      <c r="A3" s="211" t="s">
        <v>20</v>
      </c>
      <c r="B3" s="212"/>
      <c r="C3" s="212"/>
      <c r="D3" s="212"/>
      <c r="E3" s="212"/>
      <c r="F3" s="212"/>
      <c r="G3" s="212"/>
      <c r="H3" s="212"/>
      <c r="I3" s="213"/>
    </row>
    <row r="4" spans="1:10" ht="15">
      <c r="A4" s="214" t="s">
        <v>11</v>
      </c>
      <c r="B4" s="215"/>
      <c r="C4" s="216">
        <f>C5+C6+C7</f>
        <v>418</v>
      </c>
      <c r="D4" s="217"/>
      <c r="E4" s="217"/>
      <c r="F4" s="217"/>
      <c r="G4" s="216">
        <f>G5+G6+G7</f>
        <v>401.28000000000003</v>
      </c>
      <c r="H4" s="217"/>
      <c r="I4" s="219"/>
      <c r="J4">
        <f>G4*100/G30</f>
        <v>19.297688778601724</v>
      </c>
    </row>
    <row r="5" spans="1:9" ht="15.75" customHeight="1">
      <c r="A5" s="3" t="s">
        <v>284</v>
      </c>
      <c r="B5" s="258" t="s">
        <v>216</v>
      </c>
      <c r="C5" s="9">
        <v>200</v>
      </c>
      <c r="D5" s="9">
        <v>7.37</v>
      </c>
      <c r="E5" s="9">
        <v>8.04</v>
      </c>
      <c r="F5" s="9">
        <v>28.74</v>
      </c>
      <c r="G5" s="9">
        <v>217.94</v>
      </c>
      <c r="H5" s="13">
        <v>1.95</v>
      </c>
      <c r="I5" s="19">
        <v>199</v>
      </c>
    </row>
    <row r="6" spans="1:9" ht="15" customHeight="1">
      <c r="A6" s="3"/>
      <c r="B6" s="266" t="s">
        <v>201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40"/>
      <c r="B7" s="269" t="s">
        <v>217</v>
      </c>
      <c r="C7" s="79">
        <v>180</v>
      </c>
      <c r="D7" s="79">
        <v>1.69</v>
      </c>
      <c r="E7" s="79">
        <v>1.78</v>
      </c>
      <c r="F7" s="79">
        <v>8.6</v>
      </c>
      <c r="G7" s="79">
        <v>57.55</v>
      </c>
      <c r="H7" s="199">
        <v>0.76</v>
      </c>
      <c r="I7" s="270" t="s">
        <v>69</v>
      </c>
    </row>
    <row r="8" spans="1:10" ht="15">
      <c r="A8" s="214" t="s">
        <v>156</v>
      </c>
      <c r="B8" s="89"/>
      <c r="C8" s="238">
        <v>0.05</v>
      </c>
      <c r="D8" s="202"/>
      <c r="E8" s="202"/>
      <c r="F8" s="203"/>
      <c r="G8" s="328">
        <f>G9+G10</f>
        <v>131.55</v>
      </c>
      <c r="H8" s="204"/>
      <c r="I8" s="205"/>
      <c r="J8">
        <f>G8*100/G30</f>
        <v>6.326283290532937</v>
      </c>
    </row>
    <row r="9" spans="1:9" ht="15">
      <c r="A9" s="80" t="s">
        <v>285</v>
      </c>
      <c r="B9" s="260" t="s">
        <v>289</v>
      </c>
      <c r="C9" s="12" t="s">
        <v>306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5.75" thickBot="1">
      <c r="A10" s="314"/>
      <c r="B10" s="269" t="s">
        <v>247</v>
      </c>
      <c r="C10" s="79">
        <v>200</v>
      </c>
      <c r="D10" s="79">
        <v>1</v>
      </c>
      <c r="E10" s="79">
        <v>0</v>
      </c>
      <c r="F10" s="79">
        <v>20.2</v>
      </c>
      <c r="G10" s="79">
        <v>84.4</v>
      </c>
      <c r="H10" s="79">
        <v>6</v>
      </c>
      <c r="I10" s="68">
        <v>418</v>
      </c>
    </row>
    <row r="11" spans="1:10" ht="15">
      <c r="A11" s="235" t="s">
        <v>12</v>
      </c>
      <c r="B11" s="222"/>
      <c r="C11" s="223">
        <f>C12+C13+C14+C15+C16+C17+C18</f>
        <v>700</v>
      </c>
      <c r="D11" s="215"/>
      <c r="E11" s="215"/>
      <c r="F11" s="215"/>
      <c r="G11" s="223">
        <f>G12+G13+G14+G15+G16+G17+G18</f>
        <v>781.2499999999999</v>
      </c>
      <c r="H11" s="215"/>
      <c r="I11" s="225"/>
      <c r="J11">
        <f>G11*100/G30</f>
        <v>37.570572563503276</v>
      </c>
    </row>
    <row r="12" spans="1:9" ht="15">
      <c r="A12" s="226" t="s">
        <v>286</v>
      </c>
      <c r="B12" s="258" t="s">
        <v>390</v>
      </c>
      <c r="C12" s="9">
        <v>60</v>
      </c>
      <c r="D12" s="9">
        <v>1.13</v>
      </c>
      <c r="E12" s="9">
        <v>3.3</v>
      </c>
      <c r="F12" s="9">
        <v>6.99</v>
      </c>
      <c r="G12" s="9">
        <v>63.18</v>
      </c>
      <c r="H12" s="18">
        <v>15.7</v>
      </c>
      <c r="I12" s="23">
        <v>54</v>
      </c>
    </row>
    <row r="13" spans="1:9" ht="30">
      <c r="A13" s="228"/>
      <c r="B13" s="268" t="s">
        <v>203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1">
        <v>9.93</v>
      </c>
      <c r="I13" s="19">
        <v>88</v>
      </c>
    </row>
    <row r="14" spans="1:9" ht="15.75" customHeight="1">
      <c r="A14" s="228"/>
      <c r="B14" s="260" t="s">
        <v>291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228"/>
      <c r="B15" s="260" t="s">
        <v>294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201"/>
      <c r="B16" s="262" t="s">
        <v>167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201"/>
      <c r="B17" s="259" t="s">
        <v>374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/>
    </row>
    <row r="18" spans="1:9" ht="15.75" thickBot="1">
      <c r="A18" s="240"/>
      <c r="B18" s="269" t="s">
        <v>241</v>
      </c>
      <c r="C18" s="79">
        <v>10</v>
      </c>
      <c r="D18" s="79">
        <v>0.76</v>
      </c>
      <c r="E18" s="79">
        <v>0.08</v>
      </c>
      <c r="F18" s="79">
        <v>4.9</v>
      </c>
      <c r="G18" s="79">
        <v>23.5</v>
      </c>
      <c r="H18" s="199">
        <v>0</v>
      </c>
      <c r="I18" s="270"/>
    </row>
    <row r="19" spans="1:10" ht="13.5" customHeight="1">
      <c r="A19" s="235" t="s">
        <v>13</v>
      </c>
      <c r="B19" s="222"/>
      <c r="C19" s="223">
        <f>C20+C21</f>
        <v>250</v>
      </c>
      <c r="D19" s="215"/>
      <c r="E19" s="215"/>
      <c r="F19" s="215"/>
      <c r="G19" s="223">
        <f>G20+G21</f>
        <v>309.25</v>
      </c>
      <c r="H19" s="215"/>
      <c r="I19" s="225"/>
      <c r="J19">
        <f>G19*100/G30</f>
        <v>14.87193544353714</v>
      </c>
    </row>
    <row r="20" spans="1:9" ht="15">
      <c r="A20" s="5" t="s">
        <v>287</v>
      </c>
      <c r="B20" s="263" t="s">
        <v>300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240"/>
      <c r="B21" s="276" t="s">
        <v>219</v>
      </c>
      <c r="C21" s="79">
        <v>60</v>
      </c>
      <c r="D21" s="79">
        <v>5.13</v>
      </c>
      <c r="E21" s="79">
        <v>6.85</v>
      </c>
      <c r="F21" s="79">
        <v>31.14</v>
      </c>
      <c r="G21" s="79">
        <v>208.55</v>
      </c>
      <c r="H21" s="199">
        <v>0.26</v>
      </c>
      <c r="I21" s="68">
        <v>460</v>
      </c>
    </row>
    <row r="22" spans="1:10" ht="13.5" customHeight="1">
      <c r="A22" s="235" t="s">
        <v>14</v>
      </c>
      <c r="B22" s="222"/>
      <c r="C22" s="239">
        <f>C23+C24+C25+C26+C27+C28+C29</f>
        <v>511.5</v>
      </c>
      <c r="D22" s="215"/>
      <c r="E22" s="215"/>
      <c r="F22" s="215"/>
      <c r="G22" s="223">
        <f>G23+G24+G25+G26+G27+G28+G29</f>
        <v>456.09</v>
      </c>
      <c r="H22" s="215"/>
      <c r="I22" s="225"/>
      <c r="J22">
        <f>G22*100/G30</f>
        <v>21.93351992382491</v>
      </c>
    </row>
    <row r="23" spans="1:9" ht="15" customHeight="1">
      <c r="A23" s="4" t="s">
        <v>288</v>
      </c>
      <c r="B23" s="265" t="s">
        <v>273</v>
      </c>
      <c r="C23" s="9">
        <v>60</v>
      </c>
      <c r="D23" s="9">
        <v>0.98</v>
      </c>
      <c r="E23" s="9">
        <v>3.06</v>
      </c>
      <c r="F23" s="9">
        <v>3.81</v>
      </c>
      <c r="G23" s="9">
        <v>47.48</v>
      </c>
      <c r="H23" s="18">
        <v>9.67</v>
      </c>
      <c r="I23" s="23">
        <v>21</v>
      </c>
    </row>
    <row r="24" spans="1:9" ht="30" customHeight="1">
      <c r="A24" s="228"/>
      <c r="B24" s="260" t="s">
        <v>246</v>
      </c>
      <c r="C24" s="12">
        <v>80</v>
      </c>
      <c r="D24" s="12">
        <v>13.42</v>
      </c>
      <c r="E24" s="12">
        <v>5.4</v>
      </c>
      <c r="F24" s="12">
        <v>8.05</v>
      </c>
      <c r="G24" s="12">
        <v>135.96</v>
      </c>
      <c r="H24" s="17">
        <v>0.52</v>
      </c>
      <c r="I24" s="19" t="s">
        <v>62</v>
      </c>
    </row>
    <row r="25" spans="1:9" ht="15">
      <c r="A25" s="228"/>
      <c r="B25" s="271" t="s">
        <v>290</v>
      </c>
      <c r="C25" s="12">
        <v>130</v>
      </c>
      <c r="D25" s="200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5.75" customHeight="1">
      <c r="A26" s="201"/>
      <c r="B26" s="259" t="s">
        <v>170</v>
      </c>
      <c r="C26" s="12">
        <v>180</v>
      </c>
      <c r="D26" s="12">
        <v>0.15</v>
      </c>
      <c r="E26" s="12">
        <v>0.03</v>
      </c>
      <c r="F26" s="12">
        <v>7.22</v>
      </c>
      <c r="G26" s="12">
        <v>30.92</v>
      </c>
      <c r="H26" s="16">
        <v>2.84</v>
      </c>
      <c r="I26" s="19" t="s">
        <v>57</v>
      </c>
    </row>
    <row r="27" spans="1:9" ht="15.75" customHeight="1">
      <c r="A27" s="201"/>
      <c r="B27" s="259" t="s">
        <v>375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4.25" customHeight="1" thickBot="1">
      <c r="A28" s="240"/>
      <c r="B28" s="269" t="s">
        <v>376</v>
      </c>
      <c r="C28" s="79">
        <v>25</v>
      </c>
      <c r="D28" s="79">
        <v>1.9</v>
      </c>
      <c r="E28" s="79">
        <v>0.2</v>
      </c>
      <c r="F28" s="79">
        <v>12.25</v>
      </c>
      <c r="G28" s="79">
        <v>58.75</v>
      </c>
      <c r="H28" s="199">
        <v>0</v>
      </c>
      <c r="I28" s="29"/>
    </row>
    <row r="29" spans="1:9" ht="15.75" thickBot="1">
      <c r="A29" s="284"/>
      <c r="B29" s="285" t="s">
        <v>256</v>
      </c>
      <c r="C29" s="286">
        <v>1.5</v>
      </c>
      <c r="D29" s="286">
        <v>0.04</v>
      </c>
      <c r="E29" s="286">
        <v>0.01</v>
      </c>
      <c r="F29" s="286">
        <v>0.09</v>
      </c>
      <c r="G29" s="286">
        <v>0.59</v>
      </c>
      <c r="H29" s="286">
        <v>1.48</v>
      </c>
      <c r="I29" s="287"/>
    </row>
    <row r="30" spans="1:9" ht="30" customHeight="1" thickBot="1">
      <c r="A30" s="230" t="s">
        <v>19</v>
      </c>
      <c r="B30" s="231"/>
      <c r="C30" s="231"/>
      <c r="D30" s="40">
        <f>SUM(D5:D29)</f>
        <v>96.97000000000001</v>
      </c>
      <c r="E30" s="40">
        <f>SUM(E5:E29)</f>
        <v>66.61000000000001</v>
      </c>
      <c r="F30" s="40">
        <f>SUM(F5:F29)</f>
        <v>280.86999999999995</v>
      </c>
      <c r="G30" s="40">
        <f>G4+G8+G11+G19+G22</f>
        <v>2079.42</v>
      </c>
      <c r="H30" s="40">
        <f>SUM(H5:H29)</f>
        <v>119.96</v>
      </c>
      <c r="I30" s="232"/>
    </row>
    <row r="31" spans="1:9" ht="13.5" customHeight="1">
      <c r="A31" s="394" t="s">
        <v>221</v>
      </c>
      <c r="B31" s="394"/>
      <c r="C31" s="394"/>
      <c r="D31" s="394"/>
      <c r="E31" s="394"/>
      <c r="F31" s="394"/>
      <c r="G31" s="394"/>
      <c r="H31" s="394"/>
      <c r="I31" s="394"/>
    </row>
    <row r="33" ht="12.75">
      <c r="A33" t="s">
        <v>277</v>
      </c>
    </row>
    <row r="34" ht="12.75">
      <c r="A34" t="s">
        <v>276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4">
      <selection activeCell="B23" sqref="B23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389" t="s">
        <v>9</v>
      </c>
      <c r="B1" s="385" t="s">
        <v>7</v>
      </c>
      <c r="C1" s="385" t="s">
        <v>8</v>
      </c>
      <c r="D1" s="391" t="s">
        <v>3</v>
      </c>
      <c r="E1" s="391"/>
      <c r="F1" s="391"/>
      <c r="G1" s="385" t="s">
        <v>4</v>
      </c>
      <c r="H1" s="385" t="s">
        <v>5</v>
      </c>
      <c r="I1" s="387" t="s">
        <v>6</v>
      </c>
    </row>
    <row r="2" spans="1:9" ht="15" thickBot="1">
      <c r="A2" s="390"/>
      <c r="B2" s="386"/>
      <c r="C2" s="386"/>
      <c r="D2" s="24" t="s">
        <v>0</v>
      </c>
      <c r="E2" s="24" t="s">
        <v>1</v>
      </c>
      <c r="F2" s="24" t="s">
        <v>2</v>
      </c>
      <c r="G2" s="386"/>
      <c r="H2" s="386"/>
      <c r="I2" s="388"/>
    </row>
    <row r="3" spans="1:9" ht="15.75" thickBot="1">
      <c r="A3" s="211" t="s">
        <v>21</v>
      </c>
      <c r="B3" s="212"/>
      <c r="C3" s="212"/>
      <c r="D3" s="212"/>
      <c r="E3" s="212"/>
      <c r="F3" s="212"/>
      <c r="G3" s="212"/>
      <c r="H3" s="212"/>
      <c r="I3" s="213"/>
    </row>
    <row r="4" spans="1:10" ht="15">
      <c r="A4" s="214" t="s">
        <v>11</v>
      </c>
      <c r="B4" s="215"/>
      <c r="C4" s="216">
        <f>C5+C6+C7</f>
        <v>411</v>
      </c>
      <c r="D4" s="217"/>
      <c r="E4" s="217"/>
      <c r="F4" s="217"/>
      <c r="G4" s="216">
        <f>G5+G6+G7</f>
        <v>423.84</v>
      </c>
      <c r="H4" s="217"/>
      <c r="I4" s="219"/>
      <c r="J4">
        <f>G4*100/G31</f>
        <v>20.141901942241248</v>
      </c>
    </row>
    <row r="5" spans="1:9" ht="15">
      <c r="A5" s="3" t="s">
        <v>284</v>
      </c>
      <c r="B5" s="258" t="s">
        <v>222</v>
      </c>
      <c r="C5" s="9">
        <v>200</v>
      </c>
      <c r="D5" s="9">
        <v>6.44</v>
      </c>
      <c r="E5" s="9">
        <v>7.9</v>
      </c>
      <c r="F5" s="9">
        <v>25.21</v>
      </c>
      <c r="G5" s="9">
        <v>199</v>
      </c>
      <c r="H5" s="13">
        <v>1.95</v>
      </c>
      <c r="I5" s="19">
        <v>199</v>
      </c>
    </row>
    <row r="6" spans="1:9" ht="15">
      <c r="A6" s="4"/>
      <c r="B6" s="259" t="s">
        <v>379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69" t="s">
        <v>202</v>
      </c>
      <c r="C7" s="79">
        <v>180</v>
      </c>
      <c r="D7" s="79">
        <v>4.37</v>
      </c>
      <c r="E7" s="79">
        <v>4.43</v>
      </c>
      <c r="F7" s="79">
        <v>15.33</v>
      </c>
      <c r="G7" s="79">
        <v>119.68</v>
      </c>
      <c r="H7" s="79">
        <v>1.76</v>
      </c>
      <c r="I7" s="270">
        <v>395</v>
      </c>
    </row>
    <row r="8" spans="1:10" ht="15">
      <c r="A8" s="214" t="s">
        <v>156</v>
      </c>
      <c r="B8" s="89"/>
      <c r="C8" s="238">
        <v>0.05</v>
      </c>
      <c r="D8" s="85"/>
      <c r="E8" s="85"/>
      <c r="F8" s="85"/>
      <c r="G8" s="234">
        <f>G9</f>
        <v>84.4</v>
      </c>
      <c r="H8" s="86"/>
      <c r="I8" s="91"/>
      <c r="J8">
        <f>G8*100/G31</f>
        <v>4.010892138366273</v>
      </c>
    </row>
    <row r="9" spans="1:9" ht="15.75" thickBot="1">
      <c r="A9" s="80" t="s">
        <v>285</v>
      </c>
      <c r="B9" s="269" t="s">
        <v>247</v>
      </c>
      <c r="C9" s="79">
        <v>200</v>
      </c>
      <c r="D9" s="79">
        <v>1</v>
      </c>
      <c r="E9" s="79">
        <v>0</v>
      </c>
      <c r="F9" s="79">
        <v>20.2</v>
      </c>
      <c r="G9" s="79">
        <v>84.4</v>
      </c>
      <c r="H9" s="79">
        <v>6</v>
      </c>
      <c r="I9" s="68">
        <v>418</v>
      </c>
    </row>
    <row r="10" spans="1:10" ht="15">
      <c r="A10" s="221" t="s">
        <v>12</v>
      </c>
      <c r="B10" s="222"/>
      <c r="C10" s="223">
        <f>C11+C12+C13+C14+C15+C16</f>
        <v>680</v>
      </c>
      <c r="D10" s="215"/>
      <c r="E10" s="215"/>
      <c r="F10" s="215"/>
      <c r="G10" s="223">
        <f>G11+G12+G13+G14+G15+G16</f>
        <v>634.58</v>
      </c>
      <c r="H10" s="215"/>
      <c r="I10" s="225"/>
      <c r="J10">
        <f>G10*100/G31</f>
        <v>30.15677645929467</v>
      </c>
    </row>
    <row r="11" spans="1:9" ht="30">
      <c r="A11" s="226" t="s">
        <v>286</v>
      </c>
      <c r="B11" s="267" t="s">
        <v>388</v>
      </c>
      <c r="C11" s="9">
        <v>60</v>
      </c>
      <c r="D11" s="12">
        <v>0.64</v>
      </c>
      <c r="E11" s="12">
        <v>3.11</v>
      </c>
      <c r="F11" s="12">
        <v>2.17</v>
      </c>
      <c r="G11" s="12">
        <v>40.67</v>
      </c>
      <c r="H11" s="16">
        <v>14.56</v>
      </c>
      <c r="I11" s="19">
        <v>12</v>
      </c>
    </row>
    <row r="12" spans="1:9" ht="15">
      <c r="A12" s="226"/>
      <c r="B12" s="260" t="s">
        <v>165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227"/>
      <c r="B13" s="261" t="s">
        <v>302</v>
      </c>
      <c r="C13" s="12">
        <v>210</v>
      </c>
      <c r="D13" s="12">
        <v>11.74</v>
      </c>
      <c r="E13" s="61">
        <v>12.84</v>
      </c>
      <c r="F13" s="12">
        <v>28.02</v>
      </c>
      <c r="G13" s="12">
        <v>275.08</v>
      </c>
      <c r="H13" s="17">
        <v>24.57</v>
      </c>
      <c r="I13" s="19">
        <v>292</v>
      </c>
    </row>
    <row r="14" spans="1:9" ht="16.5" customHeight="1">
      <c r="A14" s="228"/>
      <c r="B14" s="260" t="s">
        <v>223</v>
      </c>
      <c r="C14" s="12">
        <v>180</v>
      </c>
      <c r="D14" s="12">
        <v>0.44</v>
      </c>
      <c r="E14" s="12">
        <v>0.18</v>
      </c>
      <c r="F14" s="12">
        <v>12.27</v>
      </c>
      <c r="G14" s="12">
        <v>60.86</v>
      </c>
      <c r="H14" s="16">
        <v>65</v>
      </c>
      <c r="I14" s="19">
        <v>398</v>
      </c>
    </row>
    <row r="15" spans="1:9" ht="15">
      <c r="A15" s="201"/>
      <c r="B15" s="259" t="s">
        <v>374</v>
      </c>
      <c r="C15" s="12">
        <v>20</v>
      </c>
      <c r="D15" s="12">
        <v>1.32</v>
      </c>
      <c r="E15" s="12">
        <v>0.24</v>
      </c>
      <c r="F15" s="12">
        <v>7.92</v>
      </c>
      <c r="G15" s="12">
        <v>39.6</v>
      </c>
      <c r="H15" s="16">
        <v>0</v>
      </c>
      <c r="I15" s="42"/>
    </row>
    <row r="16" spans="1:9" ht="17.25" customHeight="1" thickBot="1">
      <c r="A16" s="27"/>
      <c r="B16" s="269" t="s">
        <v>241</v>
      </c>
      <c r="C16" s="79">
        <v>10</v>
      </c>
      <c r="D16" s="79">
        <v>0.76</v>
      </c>
      <c r="E16" s="79">
        <v>0.08</v>
      </c>
      <c r="F16" s="79">
        <v>4.9</v>
      </c>
      <c r="G16" s="79">
        <v>23.5</v>
      </c>
      <c r="H16" s="199">
        <v>0</v>
      </c>
      <c r="I16" s="270"/>
    </row>
    <row r="17" spans="1:10" ht="15">
      <c r="A17" s="235" t="s">
        <v>13</v>
      </c>
      <c r="B17" s="222"/>
      <c r="C17" s="223">
        <f>C18+C20+75</f>
        <v>315</v>
      </c>
      <c r="D17" s="215"/>
      <c r="E17" s="215"/>
      <c r="F17" s="215"/>
      <c r="G17" s="239">
        <f>G18+G19+G20</f>
        <v>435.95</v>
      </c>
      <c r="H17" s="215"/>
      <c r="I17" s="225"/>
      <c r="J17">
        <f>G17*100/G31</f>
        <v>20.717398432710628</v>
      </c>
    </row>
    <row r="18" spans="1:9" ht="15">
      <c r="A18" s="5" t="s">
        <v>287</v>
      </c>
      <c r="B18" s="263" t="s">
        <v>264</v>
      </c>
      <c r="C18" s="207">
        <v>180</v>
      </c>
      <c r="D18" s="207">
        <v>4.68</v>
      </c>
      <c r="E18" s="207">
        <v>4.5</v>
      </c>
      <c r="F18" s="207">
        <v>19.8</v>
      </c>
      <c r="G18" s="207">
        <v>138.6</v>
      </c>
      <c r="H18" s="208">
        <v>1.62</v>
      </c>
      <c r="I18" s="209">
        <v>420</v>
      </c>
    </row>
    <row r="19" spans="1:9" ht="15">
      <c r="A19" s="5"/>
      <c r="B19" s="260" t="s">
        <v>289</v>
      </c>
      <c r="C19" s="12" t="s">
        <v>306</v>
      </c>
      <c r="D19" s="12">
        <v>0.4</v>
      </c>
      <c r="E19" s="12">
        <v>0.4</v>
      </c>
      <c r="F19" s="12">
        <v>9.83</v>
      </c>
      <c r="G19" s="61">
        <v>47.15</v>
      </c>
      <c r="H19" s="16">
        <v>10.03</v>
      </c>
      <c r="I19" s="19">
        <v>386</v>
      </c>
    </row>
    <row r="20" spans="1:9" ht="15.75" thickBot="1">
      <c r="A20" s="5"/>
      <c r="B20" s="264" t="s">
        <v>248</v>
      </c>
      <c r="C20" s="11">
        <v>60</v>
      </c>
      <c r="D20" s="11">
        <v>4.5</v>
      </c>
      <c r="E20" s="11">
        <v>5.88</v>
      </c>
      <c r="F20" s="11">
        <v>44.64</v>
      </c>
      <c r="G20" s="11">
        <v>250.2</v>
      </c>
      <c r="H20" s="15">
        <v>0</v>
      </c>
      <c r="I20" s="19"/>
    </row>
    <row r="21" spans="1:10" ht="15">
      <c r="A21" s="221" t="s">
        <v>14</v>
      </c>
      <c r="B21" s="229"/>
      <c r="C21" s="236">
        <f>C22+C23+C24+C25+C26+C27+C28+C29+C30</f>
        <v>542.3</v>
      </c>
      <c r="D21" s="217"/>
      <c r="E21" s="217"/>
      <c r="F21" s="217"/>
      <c r="G21" s="216">
        <f>G22+G23+G24+G25+G26+G27+G28+G29+G30</f>
        <v>525.5</v>
      </c>
      <c r="H21" s="217"/>
      <c r="I21" s="219"/>
      <c r="J21">
        <f>G21*100/G31</f>
        <v>24.973031027387165</v>
      </c>
    </row>
    <row r="22" spans="1:9" ht="21.75" customHeight="1">
      <c r="A22" s="4" t="s">
        <v>288</v>
      </c>
      <c r="B22" s="261" t="s">
        <v>274</v>
      </c>
      <c r="C22" s="12">
        <v>60</v>
      </c>
      <c r="D22" s="12">
        <v>1.03</v>
      </c>
      <c r="E22" s="12">
        <v>3.13</v>
      </c>
      <c r="F22" s="12">
        <v>6.19</v>
      </c>
      <c r="G22" s="12">
        <v>57.5</v>
      </c>
      <c r="H22" s="16">
        <v>5.43</v>
      </c>
      <c r="I22" s="19">
        <v>26</v>
      </c>
    </row>
    <row r="23" spans="1:9" ht="12" customHeight="1">
      <c r="A23" s="4"/>
      <c r="B23" s="262" t="s">
        <v>224</v>
      </c>
      <c r="C23" s="10">
        <v>170</v>
      </c>
      <c r="D23" s="10">
        <v>12.25</v>
      </c>
      <c r="E23" s="90">
        <v>11.16</v>
      </c>
      <c r="F23" s="10">
        <v>12.89</v>
      </c>
      <c r="G23" s="10">
        <v>202.25</v>
      </c>
      <c r="H23" s="14">
        <v>20.67</v>
      </c>
      <c r="I23" s="20">
        <v>315</v>
      </c>
    </row>
    <row r="24" spans="1:9" ht="12" customHeight="1">
      <c r="A24" s="4"/>
      <c r="B24" s="272" t="s">
        <v>225</v>
      </c>
      <c r="C24" s="10">
        <v>40</v>
      </c>
      <c r="D24" s="10">
        <v>0.69</v>
      </c>
      <c r="E24" s="10">
        <v>2.09</v>
      </c>
      <c r="F24" s="10">
        <v>3.42</v>
      </c>
      <c r="G24" s="10">
        <v>35.76</v>
      </c>
      <c r="H24" s="14">
        <v>0.93</v>
      </c>
      <c r="I24" s="20">
        <v>355</v>
      </c>
    </row>
    <row r="25" spans="1:9" ht="12" customHeight="1">
      <c r="A25" s="228"/>
      <c r="B25" s="260" t="s">
        <v>162</v>
      </c>
      <c r="C25" s="12">
        <v>180</v>
      </c>
      <c r="D25" s="12">
        <v>0.09</v>
      </c>
      <c r="E25" s="12">
        <v>0.02</v>
      </c>
      <c r="F25" s="61">
        <v>6.01</v>
      </c>
      <c r="G25" s="12">
        <v>24.55</v>
      </c>
      <c r="H25" s="16">
        <v>0.04</v>
      </c>
      <c r="I25" s="19" t="s">
        <v>58</v>
      </c>
    </row>
    <row r="26" spans="1:9" ht="12" customHeight="1">
      <c r="A26" s="228"/>
      <c r="B26" s="265" t="s">
        <v>250</v>
      </c>
      <c r="C26" s="10">
        <v>30</v>
      </c>
      <c r="D26" s="10">
        <v>2.19</v>
      </c>
      <c r="E26" s="10">
        <v>0.85</v>
      </c>
      <c r="F26" s="10">
        <v>15.03</v>
      </c>
      <c r="G26" s="10">
        <v>76.64</v>
      </c>
      <c r="H26" s="14">
        <v>0</v>
      </c>
      <c r="I26" s="69">
        <v>123</v>
      </c>
    </row>
    <row r="27" spans="1:9" ht="12" customHeight="1">
      <c r="A27" s="228"/>
      <c r="B27" s="259" t="s">
        <v>375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2" customHeight="1" thickBot="1">
      <c r="A28" s="27"/>
      <c r="B28" s="269" t="s">
        <v>376</v>
      </c>
      <c r="C28" s="79">
        <v>25</v>
      </c>
      <c r="D28" s="79">
        <v>1.9</v>
      </c>
      <c r="E28" s="79">
        <v>0.2</v>
      </c>
      <c r="F28" s="79">
        <v>12.25</v>
      </c>
      <c r="G28" s="79">
        <v>58.75</v>
      </c>
      <c r="H28" s="199">
        <v>0</v>
      </c>
      <c r="I28" s="29"/>
    </row>
    <row r="29" spans="1:9" ht="12" customHeight="1">
      <c r="A29" s="5"/>
      <c r="B29" s="264" t="s">
        <v>244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75"/>
    </row>
    <row r="30" spans="1:9" ht="12" customHeight="1" thickBot="1">
      <c r="A30" s="27"/>
      <c r="B30" s="281" t="s">
        <v>256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29"/>
    </row>
    <row r="31" spans="1:9" ht="29.25" thickBot="1">
      <c r="A31" s="230" t="s">
        <v>22</v>
      </c>
      <c r="B31" s="231"/>
      <c r="C31" s="231"/>
      <c r="D31" s="40">
        <f>SUM(D5:D30)</f>
        <v>67.58000000000001</v>
      </c>
      <c r="E31" s="40">
        <f>SUM(E5:E30)</f>
        <v>73.15</v>
      </c>
      <c r="F31" s="40">
        <f>SUM(F5:F30)</f>
        <v>288.85999999999996</v>
      </c>
      <c r="G31" s="40">
        <f>G4+G8+G10+G17+G21</f>
        <v>2104.2700000000004</v>
      </c>
      <c r="H31" s="40">
        <f>SUM(H5:H30)</f>
        <v>162.98000000000002</v>
      </c>
      <c r="I31" s="232"/>
    </row>
    <row r="32" spans="1:9" ht="0.75" customHeight="1">
      <c r="A32" s="393"/>
      <c r="B32" s="393"/>
      <c r="C32" s="393"/>
      <c r="D32" s="393"/>
      <c r="E32" s="393"/>
      <c r="F32" s="393"/>
      <c r="G32" s="393"/>
      <c r="H32" s="393"/>
      <c r="I32" s="393"/>
    </row>
    <row r="33" spans="1:9" ht="15.75">
      <c r="A33" s="384" t="s">
        <v>59</v>
      </c>
      <c r="B33" s="384"/>
      <c r="C33" s="384"/>
      <c r="D33" s="384"/>
      <c r="E33" s="384"/>
      <c r="F33" s="384"/>
      <c r="G33" s="384"/>
      <c r="H33" s="384"/>
      <c r="I33" s="384"/>
    </row>
    <row r="34" spans="1:9" ht="30" customHeight="1">
      <c r="A34" s="382" t="s">
        <v>378</v>
      </c>
      <c r="B34" s="383"/>
      <c r="C34" s="383"/>
      <c r="D34" s="383"/>
      <c r="E34" s="383"/>
      <c r="F34" s="383"/>
      <c r="G34" s="383"/>
      <c r="H34" s="383"/>
      <c r="I34" s="383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13">
      <selection activeCell="D23" sqref="D23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389" t="s">
        <v>9</v>
      </c>
      <c r="B1" s="385" t="s">
        <v>7</v>
      </c>
      <c r="C1" s="385" t="s">
        <v>8</v>
      </c>
      <c r="D1" s="391" t="s">
        <v>3</v>
      </c>
      <c r="E1" s="391"/>
      <c r="F1" s="391"/>
      <c r="G1" s="385" t="s">
        <v>4</v>
      </c>
      <c r="H1" s="385" t="s">
        <v>5</v>
      </c>
      <c r="I1" s="387" t="s">
        <v>6</v>
      </c>
    </row>
    <row r="2" spans="1:9" ht="15" thickBot="1">
      <c r="A2" s="390"/>
      <c r="B2" s="386"/>
      <c r="C2" s="386"/>
      <c r="D2" s="24" t="s">
        <v>0</v>
      </c>
      <c r="E2" s="24" t="s">
        <v>1</v>
      </c>
      <c r="F2" s="24" t="s">
        <v>2</v>
      </c>
      <c r="G2" s="386"/>
      <c r="H2" s="386"/>
      <c r="I2" s="388"/>
    </row>
    <row r="3" spans="1:9" ht="17.25" customHeight="1" thickBot="1">
      <c r="A3" s="396" t="s">
        <v>269</v>
      </c>
      <c r="B3" s="397"/>
      <c r="C3" s="212"/>
      <c r="D3" s="212"/>
      <c r="E3" s="212"/>
      <c r="F3" s="212"/>
      <c r="G3" s="212"/>
      <c r="H3" s="212"/>
      <c r="I3" s="213"/>
    </row>
    <row r="4" spans="1:10" ht="15" customHeight="1">
      <c r="A4" s="214" t="s">
        <v>11</v>
      </c>
      <c r="B4" s="215"/>
      <c r="C4" s="216">
        <f>C5+C6+C7</f>
        <v>411</v>
      </c>
      <c r="D4" s="217"/>
      <c r="E4" s="217"/>
      <c r="F4" s="217"/>
      <c r="G4" s="216">
        <f>G5+G6+G7</f>
        <v>343.91</v>
      </c>
      <c r="H4" s="217"/>
      <c r="I4" s="219"/>
      <c r="J4">
        <f>G4*100/G31</f>
        <v>15.680240006930289</v>
      </c>
    </row>
    <row r="5" spans="1:9" ht="30">
      <c r="A5" s="3" t="s">
        <v>284</v>
      </c>
      <c r="B5" s="258" t="s">
        <v>226</v>
      </c>
      <c r="C5" s="9">
        <v>200</v>
      </c>
      <c r="D5" s="9">
        <v>6.52</v>
      </c>
      <c r="E5" s="9">
        <v>6.96</v>
      </c>
      <c r="F5" s="9">
        <v>29.52</v>
      </c>
      <c r="G5" s="9">
        <v>207.83</v>
      </c>
      <c r="H5" s="13">
        <v>0.9</v>
      </c>
      <c r="I5" s="19">
        <v>199</v>
      </c>
    </row>
    <row r="6" spans="1:9" ht="13.5" customHeight="1">
      <c r="A6" s="4"/>
      <c r="B6" s="259" t="s">
        <v>379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" customHeight="1" thickBot="1">
      <c r="A7" s="27"/>
      <c r="B7" s="269" t="s">
        <v>170</v>
      </c>
      <c r="C7" s="79">
        <v>180</v>
      </c>
      <c r="D7" s="79">
        <v>0.15</v>
      </c>
      <c r="E7" s="79">
        <v>0.03</v>
      </c>
      <c r="F7" s="79">
        <v>7.22</v>
      </c>
      <c r="G7" s="79">
        <v>30.92</v>
      </c>
      <c r="H7" s="199">
        <v>2.84</v>
      </c>
      <c r="I7" s="270" t="s">
        <v>57</v>
      </c>
    </row>
    <row r="8" spans="1:10" ht="14.25" customHeight="1">
      <c r="A8" s="214" t="s">
        <v>156</v>
      </c>
      <c r="B8" s="89"/>
      <c r="C8" s="238">
        <v>0.05</v>
      </c>
      <c r="D8" s="85"/>
      <c r="E8" s="85"/>
      <c r="F8" s="85"/>
      <c r="G8" s="234">
        <f>G9+G10</f>
        <v>131.55</v>
      </c>
      <c r="H8" s="86"/>
      <c r="I8" s="91"/>
      <c r="J8">
        <f>G8*100/G31</f>
        <v>5.997893556196911</v>
      </c>
    </row>
    <row r="9" spans="1:9" ht="15.75" customHeight="1">
      <c r="A9" s="80" t="s">
        <v>285</v>
      </c>
      <c r="B9" s="260" t="s">
        <v>289</v>
      </c>
      <c r="C9" s="12" t="s">
        <v>306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4.25" customHeight="1" thickBot="1">
      <c r="A10" s="27"/>
      <c r="B10" s="269" t="s">
        <v>247</v>
      </c>
      <c r="C10" s="79">
        <v>200</v>
      </c>
      <c r="D10" s="79">
        <v>1</v>
      </c>
      <c r="E10" s="79">
        <v>0</v>
      </c>
      <c r="F10" s="79">
        <v>20.2</v>
      </c>
      <c r="G10" s="79">
        <v>84.4</v>
      </c>
      <c r="H10" s="79">
        <v>6</v>
      </c>
      <c r="I10" s="68">
        <v>418</v>
      </c>
    </row>
    <row r="11" spans="1:10" ht="14.25" customHeight="1">
      <c r="A11" s="235" t="s">
        <v>12</v>
      </c>
      <c r="B11" s="222"/>
      <c r="C11" s="223">
        <f>C12+C13+C14+C15+C16+C17+C18</f>
        <v>680</v>
      </c>
      <c r="D11" s="215"/>
      <c r="E11" s="215"/>
      <c r="F11" s="215"/>
      <c r="G11" s="223">
        <f>G12+G13+G14+G15+G16+G17+G18</f>
        <v>958.4399999999999</v>
      </c>
      <c r="H11" s="215"/>
      <c r="I11" s="225"/>
      <c r="J11">
        <f>G11*100/G31</f>
        <v>43.69913416952768</v>
      </c>
    </row>
    <row r="12" spans="1:9" ht="15">
      <c r="A12" s="226" t="s">
        <v>286</v>
      </c>
      <c r="B12" s="261" t="s">
        <v>164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9" ht="15">
      <c r="A13" s="227"/>
      <c r="B13" s="268" t="s">
        <v>283</v>
      </c>
      <c r="C13" s="12">
        <v>200</v>
      </c>
      <c r="D13" s="12">
        <v>7.7</v>
      </c>
      <c r="E13" s="12">
        <v>8.71</v>
      </c>
      <c r="F13" s="12">
        <v>16.98</v>
      </c>
      <c r="G13" s="12">
        <v>177.9</v>
      </c>
      <c r="H13" s="61">
        <v>6.66</v>
      </c>
      <c r="I13" s="19">
        <v>91</v>
      </c>
    </row>
    <row r="14" spans="1:9" ht="14.25" customHeight="1">
      <c r="A14" s="228"/>
      <c r="B14" s="261" t="s">
        <v>382</v>
      </c>
      <c r="C14" s="12">
        <v>150</v>
      </c>
      <c r="D14" s="12">
        <v>28.57</v>
      </c>
      <c r="E14" s="61">
        <v>10.55</v>
      </c>
      <c r="F14" s="12">
        <v>84.86</v>
      </c>
      <c r="G14" s="12">
        <v>550.2</v>
      </c>
      <c r="H14" s="61">
        <v>0.52</v>
      </c>
      <c r="I14" s="19">
        <v>226</v>
      </c>
    </row>
    <row r="15" spans="1:9" ht="15" customHeight="1">
      <c r="A15" s="201"/>
      <c r="B15" s="259" t="s">
        <v>242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5.75" customHeight="1">
      <c r="A16" s="4"/>
      <c r="B16" s="262" t="s">
        <v>167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 customHeight="1">
      <c r="A17" s="4"/>
      <c r="B17" s="259" t="s">
        <v>374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/>
    </row>
    <row r="18" spans="1:9" ht="14.25" customHeight="1" thickBot="1">
      <c r="A18" s="27"/>
      <c r="B18" s="269" t="s">
        <v>241</v>
      </c>
      <c r="C18" s="79">
        <v>10</v>
      </c>
      <c r="D18" s="79">
        <v>0.76</v>
      </c>
      <c r="E18" s="79">
        <v>0.08</v>
      </c>
      <c r="F18" s="79">
        <v>4.9</v>
      </c>
      <c r="G18" s="79">
        <v>23.5</v>
      </c>
      <c r="H18" s="199">
        <v>0</v>
      </c>
      <c r="I18" s="270"/>
    </row>
    <row r="19" spans="1:10" ht="14.25" customHeight="1">
      <c r="A19" s="235" t="s">
        <v>13</v>
      </c>
      <c r="B19" s="222"/>
      <c r="C19" s="223">
        <f>C20+C21</f>
        <v>250</v>
      </c>
      <c r="D19" s="215"/>
      <c r="E19" s="215"/>
      <c r="F19" s="215"/>
      <c r="G19" s="223">
        <f>G20+G21</f>
        <v>293.11</v>
      </c>
      <c r="H19" s="215"/>
      <c r="I19" s="225"/>
      <c r="J19">
        <f>G19*100/G31</f>
        <v>13.364063703967133</v>
      </c>
    </row>
    <row r="20" spans="1:9" ht="15">
      <c r="A20" s="5" t="s">
        <v>287</v>
      </c>
      <c r="B20" s="263" t="s">
        <v>300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5"/>
      <c r="B21" s="263" t="s">
        <v>249</v>
      </c>
      <c r="C21" s="9">
        <v>60</v>
      </c>
      <c r="D21" s="9">
        <v>0.06</v>
      </c>
      <c r="E21" s="9">
        <v>0</v>
      </c>
      <c r="F21" s="9">
        <v>47.59</v>
      </c>
      <c r="G21" s="9">
        <v>192.41</v>
      </c>
      <c r="H21" s="13">
        <v>0</v>
      </c>
      <c r="I21" s="23"/>
    </row>
    <row r="22" spans="1:10" ht="15" customHeight="1">
      <c r="A22" s="221" t="s">
        <v>14</v>
      </c>
      <c r="B22" s="229"/>
      <c r="C22" s="236">
        <f>C23+C24+C25+C26+C27+C28+C29+C30</f>
        <v>532.3</v>
      </c>
      <c r="D22" s="217"/>
      <c r="E22" s="217"/>
      <c r="F22" s="217"/>
      <c r="G22" s="216">
        <f>G23+G24+G25+G26+G27+G28+G29+G30</f>
        <v>466.26</v>
      </c>
      <c r="H22" s="217"/>
      <c r="I22" s="219"/>
      <c r="J22">
        <f>G22*100/G31</f>
        <v>21.258668563377967</v>
      </c>
    </row>
    <row r="23" spans="1:9" ht="29.25" customHeight="1">
      <c r="A23" s="4" t="s">
        <v>288</v>
      </c>
      <c r="B23" s="265" t="s">
        <v>403</v>
      </c>
      <c r="C23" s="9">
        <v>60</v>
      </c>
      <c r="D23" s="9">
        <v>1.4</v>
      </c>
      <c r="E23" s="9">
        <v>2.1</v>
      </c>
      <c r="F23" s="9">
        <v>3.35</v>
      </c>
      <c r="G23" s="9">
        <v>37.89</v>
      </c>
      <c r="H23" s="18">
        <v>4.3</v>
      </c>
      <c r="I23" s="23">
        <v>10</v>
      </c>
    </row>
    <row r="24" spans="1:9" ht="14.25" customHeight="1">
      <c r="A24" s="3"/>
      <c r="B24" s="260" t="s">
        <v>227</v>
      </c>
      <c r="C24" s="12">
        <v>80</v>
      </c>
      <c r="D24" s="12">
        <v>12.75</v>
      </c>
      <c r="E24" s="12">
        <v>12.48</v>
      </c>
      <c r="F24" s="12">
        <v>8.59</v>
      </c>
      <c r="G24" s="12">
        <v>198.3</v>
      </c>
      <c r="H24" s="12">
        <v>0.35</v>
      </c>
      <c r="I24" s="19">
        <v>282</v>
      </c>
    </row>
    <row r="25" spans="1:9" ht="14.25" customHeight="1">
      <c r="A25" s="4"/>
      <c r="B25" s="271" t="s">
        <v>387</v>
      </c>
      <c r="C25" s="12">
        <v>150</v>
      </c>
      <c r="D25" s="200">
        <v>3.83</v>
      </c>
      <c r="E25" s="12">
        <v>3.84</v>
      </c>
      <c r="F25" s="12">
        <v>6.48</v>
      </c>
      <c r="G25" s="12">
        <v>76.72</v>
      </c>
      <c r="H25" s="12">
        <v>45.8</v>
      </c>
      <c r="I25" s="19">
        <v>336</v>
      </c>
    </row>
    <row r="26" spans="1:9" ht="14.25" customHeight="1">
      <c r="A26" s="228"/>
      <c r="B26" s="260" t="s">
        <v>162</v>
      </c>
      <c r="C26" s="12">
        <v>180</v>
      </c>
      <c r="D26" s="12">
        <v>0.09</v>
      </c>
      <c r="E26" s="12">
        <v>0.02</v>
      </c>
      <c r="F26" s="61">
        <v>6.01</v>
      </c>
      <c r="G26" s="12">
        <v>24.55</v>
      </c>
      <c r="H26" s="16">
        <v>0.04</v>
      </c>
      <c r="I26" s="19" t="s">
        <v>58</v>
      </c>
    </row>
    <row r="27" spans="1:9" ht="14.25" customHeight="1">
      <c r="A27" s="4"/>
      <c r="B27" s="259" t="s">
        <v>375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4.25" customHeight="1" thickBot="1">
      <c r="A28" s="27"/>
      <c r="B28" s="269" t="s">
        <v>376</v>
      </c>
      <c r="C28" s="79">
        <v>25</v>
      </c>
      <c r="D28" s="79">
        <v>1.9</v>
      </c>
      <c r="E28" s="79">
        <v>0.2</v>
      </c>
      <c r="F28" s="79">
        <v>12.25</v>
      </c>
      <c r="G28" s="79">
        <v>58.75</v>
      </c>
      <c r="H28" s="199">
        <v>0</v>
      </c>
      <c r="I28" s="29"/>
    </row>
    <row r="29" spans="1:9" ht="14.25" customHeight="1">
      <c r="A29" s="288"/>
      <c r="B29" s="289" t="s">
        <v>244</v>
      </c>
      <c r="C29" s="290">
        <v>0.8</v>
      </c>
      <c r="D29" s="290">
        <v>0.01</v>
      </c>
      <c r="E29" s="290">
        <v>0</v>
      </c>
      <c r="F29" s="290">
        <v>0.03</v>
      </c>
      <c r="G29" s="290">
        <v>0.16</v>
      </c>
      <c r="H29" s="290">
        <v>0.24</v>
      </c>
      <c r="I29" s="291"/>
    </row>
    <row r="30" spans="1:9" ht="14.25" customHeight="1" thickBot="1">
      <c r="A30" s="27"/>
      <c r="B30" s="280" t="s">
        <v>256</v>
      </c>
      <c r="C30" s="93">
        <v>1.5</v>
      </c>
      <c r="D30" s="93">
        <v>0.04</v>
      </c>
      <c r="E30" s="93">
        <v>0.01</v>
      </c>
      <c r="F30" s="93">
        <v>0.09</v>
      </c>
      <c r="G30" s="93">
        <v>0.59</v>
      </c>
      <c r="H30" s="93">
        <v>1.48</v>
      </c>
      <c r="I30" s="94"/>
    </row>
    <row r="31" spans="1:9" ht="30" customHeight="1" thickBot="1">
      <c r="A31" s="230" t="s">
        <v>23</v>
      </c>
      <c r="B31" s="231"/>
      <c r="C31" s="231"/>
      <c r="D31" s="40">
        <f>SUM(D5:D30)</f>
        <v>92.00000000000003</v>
      </c>
      <c r="E31" s="40">
        <f>SUM(E5:E30)</f>
        <v>62.01000000000002</v>
      </c>
      <c r="F31" s="40">
        <f>SUM(F5:F30)</f>
        <v>325.11999999999995</v>
      </c>
      <c r="G31" s="40">
        <f>G4+G8+G11+G19+G22</f>
        <v>2193.2700000000004</v>
      </c>
      <c r="H31" s="40">
        <f>SUM(H5:H30)</f>
        <v>83.7</v>
      </c>
      <c r="I31" s="232"/>
    </row>
    <row r="32" spans="1:9" ht="15">
      <c r="A32" s="395" t="s">
        <v>59</v>
      </c>
      <c r="B32" s="395"/>
      <c r="C32" s="395"/>
      <c r="D32" s="395"/>
      <c r="E32" s="395"/>
      <c r="F32" s="395"/>
      <c r="G32" s="395"/>
      <c r="H32" s="395"/>
      <c r="I32" s="395"/>
    </row>
    <row r="33" spans="1:9" ht="26.25" customHeight="1">
      <c r="A33" s="382" t="s">
        <v>378</v>
      </c>
      <c r="B33" s="383"/>
      <c r="C33" s="383"/>
      <c r="D33" s="383"/>
      <c r="E33" s="383"/>
      <c r="F33" s="383"/>
      <c r="G33" s="383"/>
      <c r="H33" s="383"/>
      <c r="I33" s="383"/>
    </row>
  </sheetData>
  <sheetProtection/>
  <mergeCells count="10">
    <mergeCell ref="A33:I33"/>
    <mergeCell ref="A32:I32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10">
      <selection activeCell="B17" sqref="B17:I17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  <col min="10" max="10" width="0" style="0" hidden="1" customWidth="1"/>
  </cols>
  <sheetData>
    <row r="1" spans="1:9" ht="14.25">
      <c r="A1" s="389" t="s">
        <v>9</v>
      </c>
      <c r="B1" s="385" t="s">
        <v>7</v>
      </c>
      <c r="C1" s="385" t="s">
        <v>8</v>
      </c>
      <c r="D1" s="391" t="s">
        <v>3</v>
      </c>
      <c r="E1" s="391"/>
      <c r="F1" s="391"/>
      <c r="G1" s="385" t="s">
        <v>4</v>
      </c>
      <c r="H1" s="385" t="s">
        <v>5</v>
      </c>
      <c r="I1" s="387" t="s">
        <v>6</v>
      </c>
    </row>
    <row r="2" spans="1:9" ht="15" thickBot="1">
      <c r="A2" s="390"/>
      <c r="B2" s="386"/>
      <c r="C2" s="386"/>
      <c r="D2" s="24" t="s">
        <v>0</v>
      </c>
      <c r="E2" s="24" t="s">
        <v>1</v>
      </c>
      <c r="F2" s="24" t="s">
        <v>2</v>
      </c>
      <c r="G2" s="386"/>
      <c r="H2" s="386"/>
      <c r="I2" s="388"/>
    </row>
    <row r="3" spans="1:9" ht="17.25" customHeight="1" thickBot="1">
      <c r="A3" s="211" t="s">
        <v>270</v>
      </c>
      <c r="B3" s="25"/>
      <c r="C3" s="25"/>
      <c r="D3" s="25"/>
      <c r="E3" s="25"/>
      <c r="F3" s="25"/>
      <c r="G3" s="25"/>
      <c r="H3" s="25"/>
      <c r="I3" s="26"/>
    </row>
    <row r="4" spans="1:10" ht="12.75" customHeight="1">
      <c r="A4" s="31" t="s">
        <v>11</v>
      </c>
      <c r="B4" s="32"/>
      <c r="C4" s="33">
        <f>C5+C6+C7</f>
        <v>418</v>
      </c>
      <c r="D4" s="34"/>
      <c r="E4" s="34"/>
      <c r="F4" s="34"/>
      <c r="G4" s="33">
        <f>G5+G6+G7</f>
        <v>445.47</v>
      </c>
      <c r="H4" s="34"/>
      <c r="I4" s="35"/>
      <c r="J4">
        <f>G4*100/G29</f>
        <v>21.752951861943686</v>
      </c>
    </row>
    <row r="5" spans="1:9" ht="30">
      <c r="A5" s="3" t="s">
        <v>284</v>
      </c>
      <c r="B5" s="258" t="s">
        <v>251</v>
      </c>
      <c r="C5" s="9">
        <v>200</v>
      </c>
      <c r="D5" s="9">
        <v>6.58</v>
      </c>
      <c r="E5" s="9">
        <v>7.96</v>
      </c>
      <c r="F5" s="9">
        <v>25.19</v>
      </c>
      <c r="G5" s="9">
        <v>200</v>
      </c>
      <c r="H5" s="13">
        <v>1.95</v>
      </c>
      <c r="I5" s="19">
        <v>100</v>
      </c>
    </row>
    <row r="6" spans="1:9" ht="15.75" customHeight="1">
      <c r="A6" s="3"/>
      <c r="B6" s="266" t="s">
        <v>201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269" t="s">
        <v>202</v>
      </c>
      <c r="C7" s="79">
        <v>180</v>
      </c>
      <c r="D7" s="79">
        <v>4.37</v>
      </c>
      <c r="E7" s="79">
        <v>4.43</v>
      </c>
      <c r="F7" s="79">
        <v>15.33</v>
      </c>
      <c r="G7" s="79">
        <v>119.68</v>
      </c>
      <c r="H7" s="79">
        <v>1.76</v>
      </c>
      <c r="I7" s="270">
        <v>395</v>
      </c>
    </row>
    <row r="8" spans="1:10" ht="15.75">
      <c r="A8" s="31" t="s">
        <v>156</v>
      </c>
      <c r="B8" s="89"/>
      <c r="C8" s="238">
        <v>0.05</v>
      </c>
      <c r="D8" s="85"/>
      <c r="E8" s="85"/>
      <c r="F8" s="85"/>
      <c r="G8" s="88">
        <f>G9</f>
        <v>47.15</v>
      </c>
      <c r="H8" s="86"/>
      <c r="I8" s="84"/>
      <c r="J8">
        <f>G8*100/G29</f>
        <v>2.302403484613206</v>
      </c>
    </row>
    <row r="9" spans="1:9" ht="15">
      <c r="A9" s="80" t="s">
        <v>285</v>
      </c>
      <c r="B9" s="260" t="s">
        <v>289</v>
      </c>
      <c r="C9" s="12" t="s">
        <v>306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10" ht="15.75">
      <c r="A10" s="278" t="s">
        <v>12</v>
      </c>
      <c r="B10" s="43"/>
      <c r="C10" s="44">
        <f>C11+C12+C13+C14+C15+C16+C17</f>
        <v>700</v>
      </c>
      <c r="D10" s="32"/>
      <c r="E10" s="32"/>
      <c r="F10" s="32"/>
      <c r="G10" s="44">
        <f>G11+G12+G13+G14+G15+G16+G17</f>
        <v>718.44</v>
      </c>
      <c r="H10" s="32"/>
      <c r="I10" s="45"/>
      <c r="J10">
        <f>G10*100/G29</f>
        <v>35.08247634115613</v>
      </c>
    </row>
    <row r="11" spans="1:9" ht="18" customHeight="1">
      <c r="A11" s="226" t="s">
        <v>286</v>
      </c>
      <c r="B11" s="265" t="s">
        <v>391</v>
      </c>
      <c r="C11" s="9">
        <v>60</v>
      </c>
      <c r="D11" s="9">
        <v>0.77</v>
      </c>
      <c r="E11" s="9">
        <v>3.13</v>
      </c>
      <c r="F11" s="9">
        <v>4.55</v>
      </c>
      <c r="G11" s="9">
        <v>49.86</v>
      </c>
      <c r="H11" s="18">
        <v>9.55</v>
      </c>
      <c r="I11" s="23">
        <v>46</v>
      </c>
    </row>
    <row r="12" spans="1:9" ht="27" customHeight="1">
      <c r="A12" s="6"/>
      <c r="B12" s="260" t="s">
        <v>228</v>
      </c>
      <c r="C12" s="12">
        <v>200</v>
      </c>
      <c r="D12" s="12">
        <v>9.55</v>
      </c>
      <c r="E12" s="12">
        <v>5.72</v>
      </c>
      <c r="F12" s="12">
        <v>19.27</v>
      </c>
      <c r="G12" s="12">
        <v>166.85</v>
      </c>
      <c r="H12" s="17">
        <v>7.61</v>
      </c>
      <c r="I12" s="19">
        <v>87</v>
      </c>
    </row>
    <row r="13" spans="1:9" ht="15.75">
      <c r="A13" s="7"/>
      <c r="B13" s="260" t="s">
        <v>229</v>
      </c>
      <c r="C13" s="12">
        <v>85</v>
      </c>
      <c r="D13" s="12">
        <v>12.22</v>
      </c>
      <c r="E13" s="12">
        <v>13.18</v>
      </c>
      <c r="F13" s="12">
        <v>5.97</v>
      </c>
      <c r="G13" s="12">
        <v>191.39</v>
      </c>
      <c r="H13" s="16">
        <v>0.22</v>
      </c>
      <c r="I13" s="19">
        <v>288</v>
      </c>
    </row>
    <row r="14" spans="1:9" ht="15.75">
      <c r="A14" s="7"/>
      <c r="B14" s="260" t="s">
        <v>208</v>
      </c>
      <c r="C14" s="12">
        <v>145</v>
      </c>
      <c r="D14" s="12">
        <v>3.66</v>
      </c>
      <c r="E14" s="12">
        <v>1.97</v>
      </c>
      <c r="F14" s="12">
        <v>38.51</v>
      </c>
      <c r="G14" s="12">
        <v>186.38</v>
      </c>
      <c r="H14" s="61">
        <v>0</v>
      </c>
      <c r="I14" s="19">
        <v>333</v>
      </c>
    </row>
    <row r="15" spans="1:9" ht="16.5" customHeight="1">
      <c r="A15" s="2"/>
      <c r="B15" s="260" t="s">
        <v>223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5.75">
      <c r="A16" s="8"/>
      <c r="B16" s="259" t="s">
        <v>374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/>
    </row>
    <row r="17" spans="1:9" ht="16.5" thickBot="1">
      <c r="A17" s="30"/>
      <c r="B17" s="269" t="s">
        <v>241</v>
      </c>
      <c r="C17" s="79">
        <v>10</v>
      </c>
      <c r="D17" s="79">
        <v>0.76</v>
      </c>
      <c r="E17" s="79">
        <v>0.08</v>
      </c>
      <c r="F17" s="79">
        <v>4.9</v>
      </c>
      <c r="G17" s="79">
        <v>23.5</v>
      </c>
      <c r="H17" s="199">
        <v>0</v>
      </c>
      <c r="I17" s="270"/>
    </row>
    <row r="18" spans="1:10" ht="15.75" customHeight="1">
      <c r="A18" s="278" t="s">
        <v>13</v>
      </c>
      <c r="B18" s="43"/>
      <c r="C18" s="44">
        <f>C19+C20</f>
        <v>250</v>
      </c>
      <c r="D18" s="32"/>
      <c r="E18" s="32"/>
      <c r="F18" s="32"/>
      <c r="G18" s="44">
        <f>G19+G20</f>
        <v>349.86</v>
      </c>
      <c r="H18" s="32"/>
      <c r="I18" s="45"/>
      <c r="J18">
        <f>G18*100/G29</f>
        <v>17.084175676071606</v>
      </c>
    </row>
    <row r="19" spans="1:9" ht="15">
      <c r="A19" s="5" t="s">
        <v>287</v>
      </c>
      <c r="B19" s="263" t="s">
        <v>298</v>
      </c>
      <c r="C19" s="207">
        <v>190</v>
      </c>
      <c r="D19" s="207">
        <v>4.94</v>
      </c>
      <c r="E19" s="207">
        <v>4.75</v>
      </c>
      <c r="F19" s="207">
        <v>20.9</v>
      </c>
      <c r="G19" s="207">
        <v>145.3</v>
      </c>
      <c r="H19" s="208">
        <v>1.71</v>
      </c>
      <c r="I19" s="209">
        <v>420</v>
      </c>
    </row>
    <row r="20" spans="1:9" ht="16.5" thickBot="1">
      <c r="A20" s="8"/>
      <c r="B20" s="259" t="s">
        <v>206</v>
      </c>
      <c r="C20" s="12">
        <v>60</v>
      </c>
      <c r="D20" s="12">
        <v>5.13</v>
      </c>
      <c r="E20" s="12">
        <v>6.85</v>
      </c>
      <c r="F20" s="12">
        <v>30.14</v>
      </c>
      <c r="G20" s="12">
        <v>204.56</v>
      </c>
      <c r="H20" s="12">
        <v>0.26</v>
      </c>
      <c r="I20" s="19" t="s">
        <v>60</v>
      </c>
    </row>
    <row r="21" spans="1:10" ht="15.75">
      <c r="A21" s="36" t="s">
        <v>14</v>
      </c>
      <c r="B21" s="37"/>
      <c r="C21" s="74">
        <f>C22+C23+C24+C25+C26+C27+C28</f>
        <v>541.5</v>
      </c>
      <c r="D21" s="34"/>
      <c r="E21" s="34"/>
      <c r="F21" s="34"/>
      <c r="G21" s="33">
        <f>G22+G23+G24+G25+G26+G27+G28</f>
        <v>486.94</v>
      </c>
      <c r="H21" s="34"/>
      <c r="I21" s="35"/>
      <c r="J21">
        <f>G21*100/G29</f>
        <v>23.777992636215366</v>
      </c>
    </row>
    <row r="22" spans="1:9" ht="15">
      <c r="A22" s="4" t="s">
        <v>288</v>
      </c>
      <c r="B22" s="265" t="s">
        <v>273</v>
      </c>
      <c r="C22" s="9">
        <v>60</v>
      </c>
      <c r="D22" s="9">
        <v>0.98</v>
      </c>
      <c r="E22" s="9">
        <v>3.06</v>
      </c>
      <c r="F22" s="9">
        <v>3.81</v>
      </c>
      <c r="G22" s="9">
        <v>47.48</v>
      </c>
      <c r="H22" s="18">
        <v>9.67</v>
      </c>
      <c r="I22" s="23">
        <v>21</v>
      </c>
    </row>
    <row r="23" spans="1:9" ht="24" customHeight="1">
      <c r="A23" s="8"/>
      <c r="B23" s="260" t="s">
        <v>230</v>
      </c>
      <c r="C23" s="12">
        <v>110</v>
      </c>
      <c r="D23" s="12">
        <v>14.76</v>
      </c>
      <c r="E23" s="12">
        <v>7.38</v>
      </c>
      <c r="F23" s="12">
        <v>10.15</v>
      </c>
      <c r="G23" s="12">
        <v>166.81</v>
      </c>
      <c r="H23" s="16">
        <v>0.76</v>
      </c>
      <c r="I23" s="19" t="s">
        <v>65</v>
      </c>
    </row>
    <row r="24" spans="1:9" ht="12" customHeight="1">
      <c r="A24" s="7"/>
      <c r="B24" s="271" t="s">
        <v>290</v>
      </c>
      <c r="C24" s="12">
        <v>130</v>
      </c>
      <c r="D24" s="200">
        <v>2.94</v>
      </c>
      <c r="E24" s="12">
        <v>2.66</v>
      </c>
      <c r="F24" s="12">
        <v>19.25</v>
      </c>
      <c r="G24" s="12">
        <v>113.09</v>
      </c>
      <c r="H24" s="12">
        <v>16.41</v>
      </c>
      <c r="I24" s="19">
        <v>339</v>
      </c>
    </row>
    <row r="25" spans="1:9" ht="12" customHeight="1">
      <c r="A25" s="7"/>
      <c r="B25" s="259" t="s">
        <v>170</v>
      </c>
      <c r="C25" s="12">
        <v>180</v>
      </c>
      <c r="D25" s="12">
        <v>0.15</v>
      </c>
      <c r="E25" s="12">
        <v>0.03</v>
      </c>
      <c r="F25" s="12">
        <v>7.22</v>
      </c>
      <c r="G25" s="12">
        <v>30.92</v>
      </c>
      <c r="H25" s="16">
        <v>2.84</v>
      </c>
      <c r="I25" s="19" t="s">
        <v>57</v>
      </c>
    </row>
    <row r="26" spans="1:9" ht="12" customHeight="1">
      <c r="A26" s="8"/>
      <c r="B26" s="259" t="s">
        <v>375</v>
      </c>
      <c r="C26" s="12">
        <v>35</v>
      </c>
      <c r="D26" s="12">
        <v>2.31</v>
      </c>
      <c r="E26" s="12">
        <v>0.42</v>
      </c>
      <c r="F26" s="12">
        <v>13.86</v>
      </c>
      <c r="G26" s="12">
        <v>69.3</v>
      </c>
      <c r="H26" s="16">
        <v>0</v>
      </c>
      <c r="I26" s="42"/>
    </row>
    <row r="27" spans="1:9" ht="12" customHeight="1" thickBot="1">
      <c r="A27" s="30"/>
      <c r="B27" s="269" t="s">
        <v>376</v>
      </c>
      <c r="C27" s="79">
        <v>25</v>
      </c>
      <c r="D27" s="79">
        <v>1.9</v>
      </c>
      <c r="E27" s="79">
        <v>0.2</v>
      </c>
      <c r="F27" s="79">
        <v>12.25</v>
      </c>
      <c r="G27" s="79">
        <v>58.75</v>
      </c>
      <c r="H27" s="199">
        <v>0</v>
      </c>
      <c r="I27" s="29"/>
    </row>
    <row r="28" spans="1:9" ht="12" customHeight="1" thickBot="1">
      <c r="A28" s="292"/>
      <c r="B28" s="285" t="s">
        <v>256</v>
      </c>
      <c r="C28" s="286">
        <v>1.5</v>
      </c>
      <c r="D28" s="286">
        <v>0.04</v>
      </c>
      <c r="E28" s="286">
        <v>0.01</v>
      </c>
      <c r="F28" s="286">
        <v>0.09</v>
      </c>
      <c r="G28" s="286">
        <v>0.59</v>
      </c>
      <c r="H28" s="286">
        <v>1.48</v>
      </c>
      <c r="I28" s="287"/>
    </row>
    <row r="29" spans="1:9" ht="30.75" customHeight="1" thickBot="1">
      <c r="A29" s="38" t="s">
        <v>24</v>
      </c>
      <c r="B29" s="39"/>
      <c r="C29" s="39"/>
      <c r="D29" s="60">
        <f>SUM(D5:D28)</f>
        <v>77.29000000000002</v>
      </c>
      <c r="E29" s="40">
        <f>SUM(E5:E28)</f>
        <v>69.02000000000001</v>
      </c>
      <c r="F29" s="40">
        <f>SUM(F5:F28)</f>
        <v>274.31</v>
      </c>
      <c r="G29" s="40">
        <f>G4+G8+G10+G18+G21</f>
        <v>2047.8600000000001</v>
      </c>
      <c r="H29" s="40">
        <f>SUM(H5:H28)</f>
        <v>129.32</v>
      </c>
      <c r="I29" s="41"/>
    </row>
    <row r="30" spans="1:9" ht="0.75" customHeight="1">
      <c r="A30" s="393"/>
      <c r="B30" s="393"/>
      <c r="C30" s="393"/>
      <c r="D30" s="393"/>
      <c r="E30" s="393"/>
      <c r="F30" s="393"/>
      <c r="G30" s="393"/>
      <c r="H30" s="393"/>
      <c r="I30" s="393"/>
    </row>
    <row r="31" spans="1:9" ht="15.75">
      <c r="A31" s="384" t="s">
        <v>59</v>
      </c>
      <c r="B31" s="384"/>
      <c r="C31" s="384"/>
      <c r="D31" s="384"/>
      <c r="E31" s="384"/>
      <c r="F31" s="384"/>
      <c r="G31" s="384"/>
      <c r="H31" s="384"/>
      <c r="I31" s="384"/>
    </row>
    <row r="32" ht="12.75">
      <c r="A32" t="s">
        <v>277</v>
      </c>
    </row>
    <row r="33" ht="12.75">
      <c r="A33" t="s">
        <v>276</v>
      </c>
    </row>
  </sheetData>
  <sheetProtection/>
  <mergeCells count="9">
    <mergeCell ref="A30:I30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cp:lastPrinted>2022-03-13T04:56:21Z</cp:lastPrinted>
  <dcterms:created xsi:type="dcterms:W3CDTF">1996-10-08T23:32:33Z</dcterms:created>
  <dcterms:modified xsi:type="dcterms:W3CDTF">2022-09-04T13:14:39Z</dcterms:modified>
  <cp:category/>
  <cp:version/>
  <cp:contentType/>
  <cp:contentStatus/>
</cp:coreProperties>
</file>