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2" activeTab="13"/>
  </bookViews>
  <sheets>
    <sheet name="Общая сделала" sheetId="1" r:id="rId1"/>
    <sheet name="СВОДНАЯиюль,август,сентябр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  <sheet name="Процент" sheetId="14" r:id="rId14"/>
  </sheets>
  <definedNames/>
  <calcPr fullCalcOnLoad="1"/>
</workbook>
</file>

<file path=xl/sharedStrings.xml><?xml version="1.0" encoding="utf-8"?>
<sst xmlns="http://schemas.openxmlformats.org/spreadsheetml/2006/main" count="892" uniqueCount="378">
  <si>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</si>
  <si>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</si>
  <si>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</si>
  <si>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</si>
  <si>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</si>
  <si>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</si>
  <si>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</si>
  <si>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</si>
  <si>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</si>
  <si>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</si>
  <si>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</si>
  <si>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</si>
  <si>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</si>
  <si>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</si>
  <si>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</si>
  <si>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</si>
  <si>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</si>
  <si>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</si>
  <si>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</si>
  <si>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</si>
  <si>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</si>
  <si>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</si>
  <si>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</si>
  <si>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</si>
  <si>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</si>
  <si>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</si>
  <si>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</si>
  <si>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</si>
  <si>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</si>
  <si>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</si>
  <si>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</si>
  <si>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</si>
  <si>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</si>
  <si>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</si>
  <si>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</si>
  <si>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</si>
  <si>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</si>
  <si>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</si>
  <si>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</si>
  <si>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</si>
  <si>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</si>
  <si>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</si>
  <si>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</si>
  <si>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</si>
  <si>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</si>
  <si>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</si>
  <si>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</si>
  <si>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</si>
  <si>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</si>
  <si>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</si>
  <si>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</si>
  <si>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</si>
  <si>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</si>
  <si>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</si>
  <si>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</si>
  <si>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</si>
  <si>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</si>
  <si>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</si>
  <si>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</si>
  <si>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</si>
  <si>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</si>
  <si>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</si>
  <si>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</si>
  <si>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</si>
  <si>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</si>
  <si>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</si>
  <si>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</si>
  <si>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</si>
  <si>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</si>
  <si>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</si>
  <si>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</si>
  <si>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</si>
  <si>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</si>
  <si>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</si>
  <si>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</si>
  <si>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</si>
  <si>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</si>
  <si>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</si>
  <si>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</si>
  <si>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</si>
  <si>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</si>
  <si>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</si>
  <si>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261/354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</si>
  <si>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</si>
  <si>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</si>
  <si>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</si>
  <si>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</si>
  <si>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</si>
  <si>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</si>
  <si>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</si>
  <si>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</si>
  <si>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</si>
  <si>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</si>
  <si>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</si>
  <si>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</si>
  <si>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</si>
  <si>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</si>
  <si>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</si>
  <si>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</si>
  <si>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</si>
  <si>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</si>
  <si>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</si>
  <si>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</si>
  <si>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</si>
  <si>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</si>
  <si>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</si>
  <si>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</si>
  <si>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</si>
  <si>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</si>
  <si>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</si>
  <si>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</si>
  <si>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</si>
  <si>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</si>
  <si>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</si>
  <si>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</si>
  <si>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</si>
  <si>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</si>
  <si>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</si>
  <si>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</si>
  <si>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</si>
  <si>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</si>
  <si>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</si>
  <si>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</si>
  <si>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</si>
  <si>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</si>
  <si>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</si>
  <si>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</si>
  <si>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Котлеты рубленые из птицы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</si>
  <si>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</si>
  <si>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</si>
  <si>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</si>
  <si>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Тефтели рыбные тушеные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</si>
  <si>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</si>
  <si>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</si>
  <si>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</si>
  <si>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</si>
  <si>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</si>
  <si>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</si>
  <si>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Тефтели рыбные тушеные в сметанном соусе (2.3/1)</t>
  </si>
  <si>
    <t>Котлеты рубленые из птицы (3.6)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</si>
  <si>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</si>
  <si>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</si>
  <si>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</si>
  <si>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</si>
  <si>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</si>
  <si>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</si>
  <si>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</si>
  <si>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</si>
  <si>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Каша жидкая пшеничная (7.5)</t>
  </si>
  <si>
    <t>Крендель сахарный (10.16)</t>
  </si>
  <si>
    <t>Каша жидкая кукурузная на стерилизованном молоке (7.18/2)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</si>
  <si>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</si>
  <si>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</si>
  <si>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</si>
  <si>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</si>
  <si>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</si>
  <si>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</si>
  <si>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</si>
  <si>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</si>
  <si>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</si>
  <si>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</si>
  <si>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</si>
  <si>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</si>
  <si>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</si>
  <si>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</si>
  <si>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</si>
  <si>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</si>
  <si>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</si>
  <si>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</si>
  <si>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</si>
  <si>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</si>
  <si>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</si>
  <si>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</si>
  <si>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</si>
  <si>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</si>
  <si>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</si>
  <si>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</si>
  <si>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</si>
  <si>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</si>
  <si>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</si>
  <si>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</si>
  <si>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</si>
  <si>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</si>
  <si>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Морковь с 1января</t>
  </si>
  <si>
    <t xml:space="preserve"> - лук репчатый</t>
  </si>
  <si>
    <t xml:space="preserve"> - капуста белокоч.</t>
  </si>
  <si>
    <t xml:space="preserve"> - свекла с 1января</t>
  </si>
  <si>
    <t xml:space="preserve"> - свекла с 1сентября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</si>
  <si>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</si>
  <si>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</si>
  <si>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</si>
  <si>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</si>
  <si>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</si>
  <si>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</si>
  <si>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</si>
  <si>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</si>
  <si>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</si>
  <si>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</si>
  <si>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</si>
  <si>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</si>
  <si>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</si>
  <si>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</si>
  <si>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</si>
  <si>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</si>
  <si>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</si>
  <si>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</si>
  <si>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</si>
  <si>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</si>
  <si>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</si>
  <si>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</si>
  <si>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</si>
  <si>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</si>
  <si>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</si>
  <si>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</si>
  <si>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</si>
  <si>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</si>
  <si>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</si>
  <si>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</si>
  <si>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</si>
  <si>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</si>
  <si>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</si>
  <si>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Фрукты (апельсин)</t>
  </si>
  <si>
    <t>Компот из сушёных фруктов (6.4)</t>
  </si>
  <si>
    <t>Кефир (6.10)</t>
  </si>
  <si>
    <t>Лук зелёный (16.4/2)</t>
  </si>
  <si>
    <t>Салат из кукурузы консервированной (12.55)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</si>
  <si>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</si>
  <si>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</si>
  <si>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</si>
  <si>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</si>
  <si>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</si>
  <si>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</si>
  <si>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</si>
  <si>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</si>
  <si>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</si>
  <si>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</si>
  <si>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</si>
  <si>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</si>
  <si>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</si>
  <si>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</si>
  <si>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</si>
  <si>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</si>
  <si>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</si>
  <si>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</si>
  <si>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</si>
  <si>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</si>
  <si>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</si>
  <si>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</si>
  <si>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</si>
  <si>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</si>
  <si>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</si>
  <si>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</si>
  <si>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</si>
  <si>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</si>
  <si>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</si>
  <si>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</si>
  <si>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</si>
  <si>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</si>
  <si>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</si>
  <si>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Суп картофельный на курином бульоне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</si>
  <si>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</si>
  <si>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</si>
  <si>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</si>
  <si>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</si>
  <si>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</si>
  <si>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Суп картофельный на курином бульоне (5.34)</t>
  </si>
  <si>
    <t>Суп картофельный с бобовыми на мясном бульоне (5.19)</t>
  </si>
  <si>
    <t>Кондитерские из-я:</t>
  </si>
  <si>
    <t xml:space="preserve"> - укроп</t>
  </si>
  <si>
    <t>Укроп (16.3/3)</t>
  </si>
  <si>
    <t>Каша жидкая пшённая (7.6/1)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</si>
  <si>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</si>
  <si>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</si>
  <si>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</si>
  <si>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</si>
  <si>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</si>
  <si>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</si>
  <si>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Макаронные изделия отварные с маслом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</si>
  <si>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</si>
  <si>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</si>
  <si>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</si>
  <si>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</si>
  <si>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</si>
  <si>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</si>
  <si>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</si>
  <si>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</si>
  <si>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</si>
  <si>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</si>
  <si>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</si>
  <si>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</si>
  <si>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</si>
  <si>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</si>
  <si>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</si>
  <si>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</si>
  <si>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</si>
  <si>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</si>
  <si>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>Салат из капусты (12.6)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</si>
  <si>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</si>
  <si>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</si>
  <si>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</si>
  <si>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Суп картофельный с клецками на мясном бульоне (5.16)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</si>
  <si>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</si>
  <si>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</si>
  <si>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</si>
  <si>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</si>
  <si>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</si>
  <si>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</si>
  <si>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</si>
  <si>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</si>
  <si>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</si>
  <si>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</si>
  <si>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</si>
  <si>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</si>
  <si>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</si>
  <si>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</si>
  <si>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</si>
  <si>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</si>
  <si>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</si>
  <si>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</si>
  <si>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</si>
  <si>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Омлет натуральный (9.1/2)</t>
  </si>
  <si>
    <t>Чай с лимоном (6.14/1)</t>
  </si>
  <si>
    <t>Макаронные изделия отварные с маслом (8.25/1)</t>
  </si>
  <si>
    <t>204/205</t>
  </si>
  <si>
    <t>Каша рассыпчатая гречневая (8.10/3)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</si>
  <si>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</si>
  <si>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</si>
  <si>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</si>
  <si>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</si>
  <si>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</si>
  <si>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</si>
  <si>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 xml:space="preserve"> - Киви</t>
  </si>
  <si>
    <t>Фрукты (апельсин 15.5/3)</t>
  </si>
  <si>
    <t>142/95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</si>
  <si>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</si>
  <si>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</si>
  <si>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</si>
  <si>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</si>
  <si>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</si>
  <si>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</si>
  <si>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</si>
  <si>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</si>
  <si>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</si>
  <si>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</si>
  <si>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</si>
  <si>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</si>
  <si>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</si>
  <si>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</si>
  <si>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</si>
  <si>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Салат из зеленого горошка консервированного</t>
  </si>
  <si>
    <t>Картофель с 01.03-31.08</t>
  </si>
  <si>
    <t>290/372</t>
  </si>
  <si>
    <t>Лапшевник  с творогом (11.15)</t>
  </si>
  <si>
    <t>Салат из свежих огурцов (12.22)</t>
  </si>
  <si>
    <t>Икра кабачковая (8.26)</t>
  </si>
  <si>
    <t>Салат из свежих помидор и лука (12.23)</t>
  </si>
  <si>
    <t>Салат из капусты белокочанной,огурцов и сладкого перца (12.59)</t>
  </si>
  <si>
    <t>Капуста цветная запеченная в соусе (8.27)</t>
  </si>
  <si>
    <t>174/370</t>
  </si>
  <si>
    <t>Салат Летний (12.28)</t>
  </si>
  <si>
    <t>Мясо тушеное с овощами в соусе (1.10/3)</t>
  </si>
  <si>
    <t>Жаркое по - домашнему (1.3/3)</t>
  </si>
  <si>
    <t>Голубцы ленивые (1.13/3)</t>
  </si>
  <si>
    <t>Салат из зеленого горошка консервированного (12.52/3)</t>
  </si>
  <si>
    <t>Капуста цветная запеченная в соусе</t>
  </si>
  <si>
    <t>Салат из свежих помидор с луком</t>
  </si>
  <si>
    <t>Салат из свежих огурцов</t>
  </si>
  <si>
    <t>Икра кабачковая</t>
  </si>
  <si>
    <t>Салат Летний</t>
  </si>
  <si>
    <t>Салат из белокочанной капусты, огурцов и перца</t>
  </si>
  <si>
    <t xml:space="preserve"> - перец</t>
  </si>
  <si>
    <t xml:space="preserve"> - капуста цветная</t>
  </si>
  <si>
    <t>кабачки</t>
  </si>
  <si>
    <t>Рагу из овощей (8.15/4)</t>
  </si>
  <si>
    <t>ЯСЛИ (2022Г (июль,август,сентябрь)</t>
  </si>
  <si>
    <t xml:space="preserve"> 2022 (июль,август,сентябрь)</t>
  </si>
  <si>
    <t>Итого за десять дней (июль,август,сентябрь)</t>
  </si>
  <si>
    <r>
      <t>Итого за десять дней (июль,август,сентябрь</t>
    </r>
    <r>
      <rPr>
        <b/>
        <i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</si>
</sst>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0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0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5" fillId="0" borderId="18" xfId="0" applyFont="1" applyBorder="1" applyAlignment="1">
      <alignment horizontal="center" wrapText="1"/>
    </xf>
    <xf numFmtId="0" fontId="31" fillId="0" borderId="6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" fillId="24" borderId="51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0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38" fillId="24" borderId="66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6" borderId="67" xfId="0" applyFont="1" applyFill="1" applyBorder="1" applyAlignment="1">
      <alignment horizontal="center" vertical="center"/>
    </xf>
    <xf numFmtId="0" fontId="3" fillId="26" borderId="4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6"/>
  <sheetViews>
    <sheetView zoomScalePageLayoutView="0" workbookViewId="0" topLeftCell="A1">
      <selection activeCell="D1" sqref="D1:E1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0"/>
      <c r="B1" s="141"/>
      <c r="C1" s="142" t="s">
        <v>34</v>
      </c>
      <c r="D1" s="334" t="s">
        <v>375</v>
      </c>
      <c r="E1" s="335"/>
    </row>
    <row r="2" spans="1:5" ht="0.75" customHeight="1" thickBot="1">
      <c r="A2" s="143"/>
      <c r="B2" s="144"/>
      <c r="C2" s="144"/>
      <c r="D2" s="144"/>
      <c r="E2" s="145"/>
    </row>
    <row r="3" spans="1:5" ht="12.75">
      <c r="A3" s="146" t="s">
        <v>35</v>
      </c>
      <c r="B3" s="147" t="s">
        <v>36</v>
      </c>
      <c r="C3" s="147" t="s">
        <v>37</v>
      </c>
      <c r="D3" s="147" t="s">
        <v>38</v>
      </c>
      <c r="E3" s="148" t="s">
        <v>39</v>
      </c>
    </row>
    <row r="4" spans="1:5" ht="13.5" thickBot="1">
      <c r="A4" s="149" t="s">
        <v>40</v>
      </c>
      <c r="B4" s="150" t="s">
        <v>40</v>
      </c>
      <c r="C4" s="150" t="s">
        <v>40</v>
      </c>
      <c r="D4" s="150" t="s">
        <v>40</v>
      </c>
      <c r="E4" s="151" t="s">
        <v>40</v>
      </c>
    </row>
    <row r="5" spans="1:5" ht="13.5" thickBot="1">
      <c r="A5" s="338" t="s">
        <v>41</v>
      </c>
      <c r="B5" s="339"/>
      <c r="C5" s="339"/>
      <c r="D5" s="339"/>
      <c r="E5" s="340"/>
    </row>
    <row r="6" spans="1:5" ht="29.25" customHeight="1">
      <c r="A6" s="154" t="s">
        <v>280</v>
      </c>
      <c r="B6" s="153" t="s">
        <v>279</v>
      </c>
      <c r="C6" s="154" t="s">
        <v>280</v>
      </c>
      <c r="D6" s="153" t="s">
        <v>143</v>
      </c>
      <c r="E6" s="155" t="s">
        <v>81</v>
      </c>
    </row>
    <row r="7" spans="1:5" ht="14.25" customHeight="1">
      <c r="A7" s="156" t="s">
        <v>46</v>
      </c>
      <c r="B7" s="157" t="s">
        <v>62</v>
      </c>
      <c r="C7" s="157" t="s">
        <v>62</v>
      </c>
      <c r="D7" s="157" t="s">
        <v>62</v>
      </c>
      <c r="E7" s="158" t="s">
        <v>46</v>
      </c>
    </row>
    <row r="8" spans="1:5" ht="14.25" customHeight="1" thickBot="1">
      <c r="A8" s="159" t="s">
        <v>47</v>
      </c>
      <c r="B8" s="157" t="s">
        <v>117</v>
      </c>
      <c r="C8" s="160" t="s">
        <v>120</v>
      </c>
      <c r="D8" s="161" t="s">
        <v>93</v>
      </c>
      <c r="E8" s="158" t="s">
        <v>117</v>
      </c>
    </row>
    <row r="9" spans="1:5" ht="15.75" customHeight="1">
      <c r="A9" s="328" t="s">
        <v>253</v>
      </c>
      <c r="B9" s="329"/>
      <c r="C9" s="329"/>
      <c r="D9" s="329"/>
      <c r="E9" s="330"/>
    </row>
    <row r="10" spans="1:5" ht="12.75">
      <c r="A10" s="157" t="s">
        <v>48</v>
      </c>
      <c r="B10" s="157" t="s">
        <v>116</v>
      </c>
      <c r="C10" s="157" t="s">
        <v>48</v>
      </c>
      <c r="D10" s="157" t="s">
        <v>116</v>
      </c>
      <c r="E10" s="157" t="s">
        <v>48</v>
      </c>
    </row>
    <row r="11" spans="1:5" ht="12.75">
      <c r="A11" s="157" t="s">
        <v>116</v>
      </c>
      <c r="B11" s="157"/>
      <c r="C11" s="157"/>
      <c r="D11" s="157"/>
      <c r="E11" s="157" t="s">
        <v>116</v>
      </c>
    </row>
    <row r="12" spans="1:5" ht="13.5" thickBot="1">
      <c r="A12" s="338" t="s">
        <v>42</v>
      </c>
      <c r="B12" s="339"/>
      <c r="C12" s="339"/>
      <c r="D12" s="339"/>
      <c r="E12" s="340"/>
    </row>
    <row r="13" spans="1:5" ht="30" customHeight="1">
      <c r="A13" s="152" t="s">
        <v>254</v>
      </c>
      <c r="B13" s="153" t="s">
        <v>365</v>
      </c>
      <c r="C13" s="273" t="s">
        <v>366</v>
      </c>
      <c r="D13" s="153" t="s">
        <v>367</v>
      </c>
      <c r="E13" s="273" t="s">
        <v>365</v>
      </c>
    </row>
    <row r="14" spans="1:5" ht="43.5" customHeight="1">
      <c r="A14" s="171" t="s">
        <v>126</v>
      </c>
      <c r="B14" s="161" t="s">
        <v>88</v>
      </c>
      <c r="C14" s="161" t="s">
        <v>259</v>
      </c>
      <c r="D14" s="161" t="s">
        <v>118</v>
      </c>
      <c r="E14" s="170" t="s">
        <v>114</v>
      </c>
    </row>
    <row r="15" spans="1:5" ht="12.75">
      <c r="A15" s="171" t="s">
        <v>91</v>
      </c>
      <c r="B15" s="269" t="s">
        <v>256</v>
      </c>
      <c r="C15" s="161" t="s">
        <v>286</v>
      </c>
      <c r="D15" s="161" t="s">
        <v>316</v>
      </c>
      <c r="E15" s="170" t="s">
        <v>60</v>
      </c>
    </row>
    <row r="16" spans="1:5" ht="12.75">
      <c r="A16" s="179" t="s">
        <v>115</v>
      </c>
      <c r="B16" s="161" t="s">
        <v>317</v>
      </c>
      <c r="C16" s="263" t="s">
        <v>58</v>
      </c>
      <c r="D16" s="161" t="s">
        <v>55</v>
      </c>
      <c r="E16" s="170" t="s">
        <v>119</v>
      </c>
    </row>
    <row r="17" spans="1:5" ht="15.75" customHeight="1">
      <c r="A17" s="159" t="s">
        <v>217</v>
      </c>
      <c r="B17" s="157" t="s">
        <v>59</v>
      </c>
      <c r="C17" s="263" t="s">
        <v>56</v>
      </c>
      <c r="D17" s="161" t="s">
        <v>217</v>
      </c>
      <c r="E17" s="157" t="s">
        <v>49</v>
      </c>
    </row>
    <row r="18" spans="1:5" ht="15.75" customHeight="1" thickBot="1">
      <c r="A18" s="156" t="s">
        <v>49</v>
      </c>
      <c r="B18" s="270" t="s">
        <v>49</v>
      </c>
      <c r="C18" s="160" t="s">
        <v>49</v>
      </c>
      <c r="D18" s="157" t="s">
        <v>49</v>
      </c>
      <c r="E18" s="150" t="s">
        <v>50</v>
      </c>
    </row>
    <row r="19" spans="1:5" ht="15" customHeight="1" thickBot="1">
      <c r="A19" s="149" t="s">
        <v>50</v>
      </c>
      <c r="B19" s="163" t="s">
        <v>50</v>
      </c>
      <c r="C19" s="150" t="s">
        <v>50</v>
      </c>
      <c r="D19" s="150" t="s">
        <v>50</v>
      </c>
      <c r="E19" s="264"/>
    </row>
    <row r="20" spans="1:5" ht="13.5" thickBot="1">
      <c r="A20" s="338" t="s">
        <v>43</v>
      </c>
      <c r="B20" s="339"/>
      <c r="C20" s="339"/>
      <c r="D20" s="339"/>
      <c r="E20" s="340"/>
    </row>
    <row r="21" spans="1:5" ht="12.75">
      <c r="A21" s="173" t="s">
        <v>74</v>
      </c>
      <c r="B21" s="174" t="s">
        <v>112</v>
      </c>
      <c r="C21" s="174" t="s">
        <v>53</v>
      </c>
      <c r="D21" s="165" t="s">
        <v>74</v>
      </c>
      <c r="E21" s="175" t="s">
        <v>112</v>
      </c>
    </row>
    <row r="22" spans="1:5" ht="12.75">
      <c r="A22" s="156" t="s">
        <v>232</v>
      </c>
      <c r="B22" s="157" t="s">
        <v>54</v>
      </c>
      <c r="C22" s="157" t="s">
        <v>121</v>
      </c>
      <c r="D22" s="157" t="s">
        <v>144</v>
      </c>
      <c r="E22" s="158" t="s">
        <v>51</v>
      </c>
    </row>
    <row r="23" spans="1:5" ht="13.5" thickBot="1">
      <c r="A23" s="282"/>
      <c r="B23" s="150"/>
      <c r="C23" s="282" t="s">
        <v>221</v>
      </c>
      <c r="D23" s="150"/>
      <c r="E23" s="300"/>
    </row>
    <row r="24" spans="1:5" ht="13.5" thickBot="1">
      <c r="A24" s="338" t="s">
        <v>44</v>
      </c>
      <c r="B24" s="339"/>
      <c r="C24" s="339"/>
      <c r="D24" s="339"/>
      <c r="E24" s="340"/>
    </row>
    <row r="25" spans="1:5" ht="25.5">
      <c r="A25" s="309" t="s">
        <v>301</v>
      </c>
      <c r="B25" s="153" t="s">
        <v>220</v>
      </c>
      <c r="C25" s="154" t="s">
        <v>325</v>
      </c>
      <c r="D25" s="273" t="s">
        <v>303</v>
      </c>
      <c r="E25" s="155" t="s">
        <v>304</v>
      </c>
    </row>
    <row r="26" spans="1:5" ht="27" customHeight="1">
      <c r="A26" s="159" t="s">
        <v>255</v>
      </c>
      <c r="B26" s="177" t="s">
        <v>94</v>
      </c>
      <c r="C26" s="161" t="s">
        <v>302</v>
      </c>
      <c r="D26" s="161" t="s">
        <v>132</v>
      </c>
      <c r="E26" s="158" t="s">
        <v>122</v>
      </c>
    </row>
    <row r="27" spans="1:5" ht="25.5">
      <c r="A27" s="171" t="s">
        <v>364</v>
      </c>
      <c r="B27" s="161" t="s">
        <v>55</v>
      </c>
      <c r="C27" s="161" t="s">
        <v>123</v>
      </c>
      <c r="D27" s="178" t="s">
        <v>58</v>
      </c>
      <c r="E27" s="170" t="s">
        <v>124</v>
      </c>
    </row>
    <row r="28" spans="1:5" ht="12.75">
      <c r="A28" s="171" t="s">
        <v>52</v>
      </c>
      <c r="B28" s="157" t="s">
        <v>79</v>
      </c>
      <c r="C28" s="172" t="s">
        <v>52</v>
      </c>
      <c r="D28" s="157" t="s">
        <v>47</v>
      </c>
      <c r="E28" s="158" t="s">
        <v>52</v>
      </c>
    </row>
    <row r="29" spans="1:5" ht="12.75">
      <c r="A29" s="179" t="s">
        <v>49</v>
      </c>
      <c r="B29" s="157" t="s">
        <v>52</v>
      </c>
      <c r="C29" s="157" t="s">
        <v>257</v>
      </c>
      <c r="D29" s="157" t="s">
        <v>49</v>
      </c>
      <c r="E29" s="158" t="s">
        <v>49</v>
      </c>
    </row>
    <row r="30" spans="1:5" ht="15.75" customHeight="1">
      <c r="A30" s="156" t="s">
        <v>50</v>
      </c>
      <c r="B30" s="157" t="s">
        <v>219</v>
      </c>
      <c r="C30" s="272" t="s">
        <v>218</v>
      </c>
      <c r="D30" s="157" t="s">
        <v>50</v>
      </c>
      <c r="E30" s="158" t="s">
        <v>50</v>
      </c>
    </row>
    <row r="31" spans="1:5" ht="15.75" customHeight="1">
      <c r="A31" s="310" t="s">
        <v>218</v>
      </c>
      <c r="B31" s="272" t="s">
        <v>218</v>
      </c>
      <c r="C31" s="161" t="s">
        <v>278</v>
      </c>
      <c r="D31" s="272"/>
      <c r="E31" s="307" t="s">
        <v>218</v>
      </c>
    </row>
    <row r="32" spans="1:5" ht="15.75" customHeight="1" thickBot="1">
      <c r="A32" s="311" t="s">
        <v>278</v>
      </c>
      <c r="B32" s="164" t="s">
        <v>278</v>
      </c>
      <c r="C32" s="169" t="s">
        <v>288</v>
      </c>
      <c r="D32" s="164" t="s">
        <v>278</v>
      </c>
      <c r="E32" s="312" t="s">
        <v>278</v>
      </c>
    </row>
    <row r="33" spans="1:5" ht="15.75" customHeight="1">
      <c r="A33" s="306"/>
      <c r="B33" s="306"/>
      <c r="C33" s="308"/>
      <c r="D33" s="306"/>
      <c r="E33" s="306"/>
    </row>
    <row r="34" spans="1:5" ht="15.75" customHeight="1">
      <c r="A34" s="306"/>
      <c r="B34" s="306"/>
      <c r="C34" s="308"/>
      <c r="D34" s="306"/>
      <c r="E34" s="306"/>
    </row>
    <row r="35" spans="1:5" ht="15.75" customHeight="1">
      <c r="A35" s="313"/>
      <c r="B35" s="313"/>
      <c r="C35" s="314"/>
      <c r="D35" s="313"/>
      <c r="E35" s="313"/>
    </row>
    <row r="36" spans="1:5" ht="14.25" thickBot="1">
      <c r="A36" s="162"/>
      <c r="B36" s="305"/>
      <c r="C36" s="303" t="s">
        <v>45</v>
      </c>
      <c r="D36" s="336" t="s">
        <v>375</v>
      </c>
      <c r="E36" s="337"/>
    </row>
    <row r="37" spans="1:5" ht="13.5" thickBot="1">
      <c r="A37" s="180" t="s">
        <v>35</v>
      </c>
      <c r="B37" s="181" t="s">
        <v>36</v>
      </c>
      <c r="C37" s="181" t="s">
        <v>37</v>
      </c>
      <c r="D37" s="181" t="s">
        <v>38</v>
      </c>
      <c r="E37" s="182" t="s">
        <v>39</v>
      </c>
    </row>
    <row r="38" spans="1:5" ht="13.5" thickBot="1">
      <c r="A38" s="183" t="s">
        <v>40</v>
      </c>
      <c r="B38" s="184" t="s">
        <v>40</v>
      </c>
      <c r="C38" s="184" t="s">
        <v>40</v>
      </c>
      <c r="D38" s="184" t="s">
        <v>40</v>
      </c>
      <c r="E38" s="185" t="s">
        <v>40</v>
      </c>
    </row>
    <row r="39" spans="1:5" ht="13.5" thickBot="1">
      <c r="A39" s="325" t="s">
        <v>41</v>
      </c>
      <c r="B39" s="326"/>
      <c r="C39" s="326"/>
      <c r="D39" s="326"/>
      <c r="E39" s="327"/>
    </row>
    <row r="40" spans="1:5" ht="25.5">
      <c r="A40" s="152" t="s">
        <v>145</v>
      </c>
      <c r="B40" s="153" t="s">
        <v>61</v>
      </c>
      <c r="C40" s="154" t="s">
        <v>280</v>
      </c>
      <c r="D40" s="153" t="s">
        <v>146</v>
      </c>
      <c r="E40" s="155" t="s">
        <v>147</v>
      </c>
    </row>
    <row r="41" spans="1:5" ht="16.5" customHeight="1">
      <c r="A41" s="159" t="s">
        <v>46</v>
      </c>
      <c r="B41" s="161" t="s">
        <v>62</v>
      </c>
      <c r="C41" s="178" t="s">
        <v>62</v>
      </c>
      <c r="D41" s="161" t="s">
        <v>46</v>
      </c>
      <c r="E41" s="170" t="s">
        <v>46</v>
      </c>
    </row>
    <row r="42" spans="1:5" ht="13.5" thickBot="1">
      <c r="A42" s="156" t="s">
        <v>47</v>
      </c>
      <c r="B42" s="157" t="s">
        <v>117</v>
      </c>
      <c r="C42" s="160" t="s">
        <v>120</v>
      </c>
      <c r="D42" s="157" t="s">
        <v>52</v>
      </c>
      <c r="E42" s="158" t="s">
        <v>117</v>
      </c>
    </row>
    <row r="43" spans="1:5" ht="13.5" thickBot="1">
      <c r="A43" s="331" t="s">
        <v>253</v>
      </c>
      <c r="B43" s="332"/>
      <c r="C43" s="332"/>
      <c r="D43" s="332"/>
      <c r="E43" s="333"/>
    </row>
    <row r="44" spans="1:5" ht="12.75">
      <c r="A44" s="240" t="s">
        <v>116</v>
      </c>
      <c r="B44" s="165" t="s">
        <v>116</v>
      </c>
      <c r="C44" s="165" t="s">
        <v>48</v>
      </c>
      <c r="D44" s="165" t="s">
        <v>116</v>
      </c>
      <c r="E44" s="165" t="s">
        <v>48</v>
      </c>
    </row>
    <row r="45" spans="1:5" ht="13.5" thickBot="1">
      <c r="A45" s="162" t="s">
        <v>48</v>
      </c>
      <c r="B45" s="166"/>
      <c r="C45" s="167"/>
      <c r="D45" s="168"/>
      <c r="E45" s="302" t="s">
        <v>252</v>
      </c>
    </row>
    <row r="46" spans="1:5" ht="13.5" thickBot="1">
      <c r="A46" s="322" t="s">
        <v>42</v>
      </c>
      <c r="B46" s="323"/>
      <c r="C46" s="323"/>
      <c r="D46" s="323"/>
      <c r="E46" s="324"/>
    </row>
    <row r="47" spans="1:5" ht="22.5" customHeight="1">
      <c r="A47" s="176" t="s">
        <v>254</v>
      </c>
      <c r="B47" s="153" t="s">
        <v>368</v>
      </c>
      <c r="C47" s="154" t="s">
        <v>325</v>
      </c>
      <c r="D47" s="153" t="s">
        <v>367</v>
      </c>
      <c r="E47" s="274" t="s">
        <v>303</v>
      </c>
    </row>
    <row r="48" spans="1:5" ht="27.75" customHeight="1">
      <c r="A48" s="159" t="s">
        <v>305</v>
      </c>
      <c r="B48" s="161" t="s">
        <v>125</v>
      </c>
      <c r="C48" s="161" t="s">
        <v>77</v>
      </c>
      <c r="D48" s="161" t="s">
        <v>57</v>
      </c>
      <c r="E48" s="170" t="s">
        <v>114</v>
      </c>
    </row>
    <row r="49" spans="1:5" ht="16.5" customHeight="1">
      <c r="A49" s="159" t="s">
        <v>287</v>
      </c>
      <c r="B49" s="161" t="s">
        <v>97</v>
      </c>
      <c r="C49" s="161" t="s">
        <v>127</v>
      </c>
      <c r="D49" s="161" t="s">
        <v>316</v>
      </c>
      <c r="E49" s="170" t="s">
        <v>64</v>
      </c>
    </row>
    <row r="50" spans="1:5" ht="29.25" customHeight="1">
      <c r="A50" s="156" t="s">
        <v>115</v>
      </c>
      <c r="B50" s="161" t="s">
        <v>55</v>
      </c>
      <c r="C50" s="157" t="s">
        <v>65</v>
      </c>
      <c r="D50" s="161" t="s">
        <v>277</v>
      </c>
      <c r="E50" s="158" t="s">
        <v>96</v>
      </c>
    </row>
    <row r="51" spans="1:5" ht="15.75" customHeight="1">
      <c r="A51" s="159" t="s">
        <v>217</v>
      </c>
      <c r="B51" s="178" t="s">
        <v>119</v>
      </c>
      <c r="C51" s="157" t="s">
        <v>56</v>
      </c>
      <c r="D51" s="161" t="s">
        <v>59</v>
      </c>
      <c r="E51" s="158" t="s">
        <v>124</v>
      </c>
    </row>
    <row r="52" spans="1:5" ht="15.75" customHeight="1">
      <c r="A52" s="156" t="s">
        <v>49</v>
      </c>
      <c r="B52" s="156" t="s">
        <v>49</v>
      </c>
      <c r="C52" s="157" t="s">
        <v>49</v>
      </c>
      <c r="D52" s="156" t="s">
        <v>49</v>
      </c>
      <c r="E52" s="170" t="s">
        <v>217</v>
      </c>
    </row>
    <row r="53" spans="1:5" ht="13.5" thickBot="1">
      <c r="A53" s="149" t="s">
        <v>50</v>
      </c>
      <c r="B53" s="149" t="s">
        <v>50</v>
      </c>
      <c r="C53" s="150" t="s">
        <v>50</v>
      </c>
      <c r="D53" s="149" t="s">
        <v>50</v>
      </c>
      <c r="E53" s="151" t="s">
        <v>219</v>
      </c>
    </row>
    <row r="54" spans="1:5" ht="13.5" thickBot="1">
      <c r="A54" s="322" t="s">
        <v>43</v>
      </c>
      <c r="B54" s="323"/>
      <c r="C54" s="323"/>
      <c r="D54" s="323"/>
      <c r="E54" s="324"/>
    </row>
    <row r="55" spans="1:5" ht="12" customHeight="1">
      <c r="A55" s="173" t="s">
        <v>74</v>
      </c>
      <c r="B55" s="174" t="s">
        <v>112</v>
      </c>
      <c r="C55" s="174" t="s">
        <v>53</v>
      </c>
      <c r="D55" s="153" t="s">
        <v>74</v>
      </c>
      <c r="E55" s="175" t="s">
        <v>112</v>
      </c>
    </row>
    <row r="56" spans="1:5" ht="12" customHeight="1">
      <c r="A56" s="241" t="s">
        <v>252</v>
      </c>
      <c r="B56" s="186" t="s">
        <v>54</v>
      </c>
      <c r="C56" s="157" t="s">
        <v>121</v>
      </c>
      <c r="D56" s="157" t="s">
        <v>144</v>
      </c>
      <c r="E56" s="281" t="s">
        <v>221</v>
      </c>
    </row>
    <row r="57" spans="1:5" ht="12" customHeight="1">
      <c r="A57" s="241" t="s">
        <v>233</v>
      </c>
      <c r="B57" s="186"/>
      <c r="C57" s="300" t="s">
        <v>116</v>
      </c>
      <c r="D57" s="157"/>
      <c r="E57" s="281"/>
    </row>
    <row r="58" spans="1:5" ht="17.25" customHeight="1" thickBot="1">
      <c r="A58" s="322" t="s">
        <v>44</v>
      </c>
      <c r="B58" s="323"/>
      <c r="C58" s="323"/>
      <c r="D58" s="323"/>
      <c r="E58" s="324"/>
    </row>
    <row r="59" spans="1:5" ht="24.75" customHeight="1">
      <c r="A59" s="273" t="s">
        <v>349</v>
      </c>
      <c r="B59" s="273" t="s">
        <v>303</v>
      </c>
      <c r="C59" s="153" t="s">
        <v>220</v>
      </c>
      <c r="D59" s="273" t="s">
        <v>369</v>
      </c>
      <c r="E59" s="155" t="s">
        <v>304</v>
      </c>
    </row>
    <row r="60" spans="1:5" ht="23.25" customHeight="1">
      <c r="A60" s="271" t="s">
        <v>128</v>
      </c>
      <c r="B60" s="161" t="s">
        <v>131</v>
      </c>
      <c r="C60" s="161" t="s">
        <v>63</v>
      </c>
      <c r="D60" s="161" t="s">
        <v>281</v>
      </c>
      <c r="E60" s="170" t="s">
        <v>129</v>
      </c>
    </row>
    <row r="61" spans="1:5" ht="21" customHeight="1">
      <c r="A61" s="171" t="s">
        <v>364</v>
      </c>
      <c r="B61" s="157" t="s">
        <v>58</v>
      </c>
      <c r="C61" s="161" t="s">
        <v>113</v>
      </c>
      <c r="D61" s="161" t="s">
        <v>130</v>
      </c>
      <c r="E61" s="170" t="s">
        <v>52</v>
      </c>
    </row>
    <row r="62" spans="1:5" ht="12.75">
      <c r="A62" s="159" t="s">
        <v>52</v>
      </c>
      <c r="B62" s="161" t="s">
        <v>47</v>
      </c>
      <c r="C62" s="161" t="s">
        <v>52</v>
      </c>
      <c r="D62" s="157" t="s">
        <v>47</v>
      </c>
      <c r="E62" s="158" t="s">
        <v>49</v>
      </c>
    </row>
    <row r="63" spans="1:5" ht="12.75">
      <c r="A63" s="159" t="s">
        <v>49</v>
      </c>
      <c r="B63" s="157" t="s">
        <v>49</v>
      </c>
      <c r="C63" s="157" t="s">
        <v>257</v>
      </c>
      <c r="D63" s="157" t="s">
        <v>49</v>
      </c>
      <c r="E63" s="158" t="s">
        <v>50</v>
      </c>
    </row>
    <row r="64" spans="1:5" ht="12.75">
      <c r="A64" s="156" t="s">
        <v>50</v>
      </c>
      <c r="B64" s="157" t="s">
        <v>50</v>
      </c>
      <c r="C64" s="157" t="s">
        <v>218</v>
      </c>
      <c r="D64" s="157" t="s">
        <v>50</v>
      </c>
      <c r="E64" s="170"/>
    </row>
    <row r="65" spans="1:5" ht="12.75">
      <c r="A65" s="156" t="s">
        <v>218</v>
      </c>
      <c r="B65" s="161" t="s">
        <v>278</v>
      </c>
      <c r="C65" s="161" t="s">
        <v>278</v>
      </c>
      <c r="D65" s="157" t="s">
        <v>218</v>
      </c>
      <c r="E65" s="170" t="s">
        <v>278</v>
      </c>
    </row>
    <row r="66" spans="1:5" ht="13.5" thickBot="1">
      <c r="A66" s="159" t="s">
        <v>278</v>
      </c>
      <c r="B66" s="168"/>
      <c r="C66" s="169" t="s">
        <v>288</v>
      </c>
      <c r="D66" s="164" t="s">
        <v>278</v>
      </c>
      <c r="E66" s="187"/>
    </row>
    <row r="67" ht="18" customHeight="1"/>
    <row r="68" ht="20.25" customHeight="1"/>
    <row r="70" ht="12.75" customHeight="1"/>
    <row r="71" ht="15" customHeight="1"/>
    <row r="72" ht="15" customHeight="1"/>
  </sheetData>
  <sheetProtection/>
  <mergeCells count="12">
    <mergeCell ref="D1:E1"/>
    <mergeCell ref="D36:E36"/>
    <mergeCell ref="A24:E24"/>
    <mergeCell ref="A5:E5"/>
    <mergeCell ref="A12:E12"/>
    <mergeCell ref="A20:E20"/>
    <mergeCell ref="A58:E58"/>
    <mergeCell ref="A39:E39"/>
    <mergeCell ref="A46:E46"/>
    <mergeCell ref="A54:E54"/>
    <mergeCell ref="A9:E9"/>
    <mergeCell ref="A43:E43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7">
      <selection activeCell="D15" sqref="D15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77" t="s">
        <v>9</v>
      </c>
      <c r="B1" s="373" t="s">
        <v>7</v>
      </c>
      <c r="C1" s="373" t="s">
        <v>8</v>
      </c>
      <c r="D1" s="379" t="s">
        <v>3</v>
      </c>
      <c r="E1" s="379"/>
      <c r="F1" s="379"/>
      <c r="G1" s="373" t="s">
        <v>4</v>
      </c>
      <c r="H1" s="373" t="s">
        <v>5</v>
      </c>
      <c r="I1" s="375" t="s">
        <v>6</v>
      </c>
    </row>
    <row r="2" spans="1:9" ht="15" thickBot="1">
      <c r="A2" s="378"/>
      <c r="B2" s="374"/>
      <c r="C2" s="374"/>
      <c r="D2" s="25" t="s">
        <v>0</v>
      </c>
      <c r="E2" s="25" t="s">
        <v>1</v>
      </c>
      <c r="F2" s="25" t="s">
        <v>2</v>
      </c>
      <c r="G2" s="374"/>
      <c r="H2" s="374"/>
      <c r="I2" s="376"/>
    </row>
    <row r="3" spans="1:9" ht="17.25" customHeight="1" thickBot="1">
      <c r="A3" s="381" t="s">
        <v>272</v>
      </c>
      <c r="B3" s="382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360</v>
      </c>
      <c r="D4" s="206"/>
      <c r="E4" s="206"/>
      <c r="F4" s="206"/>
      <c r="G4" s="205">
        <f>G5+G6+G7</f>
        <v>364.09999999999997</v>
      </c>
      <c r="H4" s="206"/>
      <c r="I4" s="208"/>
      <c r="J4">
        <f>G4*100/G31</f>
        <v>21.37464629979688</v>
      </c>
    </row>
    <row r="5" spans="1:9" ht="15">
      <c r="A5" s="7" t="s">
        <v>307</v>
      </c>
      <c r="B5" s="1" t="s">
        <v>320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111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264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9">
        <v>397</v>
      </c>
    </row>
    <row r="8" spans="1:10" ht="15">
      <c r="A8" s="203" t="s">
        <v>251</v>
      </c>
      <c r="B8" s="135"/>
      <c r="C8" s="228">
        <v>0.05</v>
      </c>
      <c r="D8" s="133"/>
      <c r="E8" s="133"/>
      <c r="F8" s="133"/>
      <c r="G8" s="220">
        <f>G9</f>
        <v>71.74</v>
      </c>
      <c r="H8" s="137"/>
      <c r="I8" s="132"/>
      <c r="J8">
        <f>G8*100/G31</f>
        <v>4.211527397823202</v>
      </c>
    </row>
    <row r="9" spans="1:10" ht="15.75" thickBot="1">
      <c r="A9" s="8" t="s">
        <v>308</v>
      </c>
      <c r="B9" s="2" t="s">
        <v>329</v>
      </c>
      <c r="C9" s="11">
        <v>170</v>
      </c>
      <c r="D9" s="28">
        <v>0.85</v>
      </c>
      <c r="E9" s="28">
        <v>0</v>
      </c>
      <c r="F9" s="256">
        <v>17.17</v>
      </c>
      <c r="G9" s="28">
        <v>71.74</v>
      </c>
      <c r="H9" s="28">
        <v>5.1</v>
      </c>
      <c r="I9" s="257">
        <v>418</v>
      </c>
      <c r="J9" s="266"/>
    </row>
    <row r="10" spans="1:10" ht="15">
      <c r="A10" s="221" t="s">
        <v>12</v>
      </c>
      <c r="B10" s="222"/>
      <c r="C10" s="223">
        <f>C11+C12+C13+C14+C15+C16+C17</f>
        <v>565</v>
      </c>
      <c r="D10" s="204"/>
      <c r="E10" s="204"/>
      <c r="F10" s="204"/>
      <c r="G10" s="235">
        <f>G11+G12+G13+G14+G15+G16+G17</f>
        <v>658.48</v>
      </c>
      <c r="H10" s="236"/>
      <c r="I10" s="224"/>
      <c r="J10">
        <f>G10*100/G31</f>
        <v>38.656350166136356</v>
      </c>
    </row>
    <row r="11" spans="1:9" ht="15.75" customHeight="1">
      <c r="A11" s="212" t="s">
        <v>309</v>
      </c>
      <c r="B11" s="36" t="s">
        <v>108</v>
      </c>
      <c r="C11" s="13">
        <v>40</v>
      </c>
      <c r="D11" s="13">
        <v>0.57</v>
      </c>
      <c r="E11" s="13">
        <v>2.04</v>
      </c>
      <c r="F11" s="13">
        <v>3.04</v>
      </c>
      <c r="G11" s="53">
        <v>33.38</v>
      </c>
      <c r="H11" s="17">
        <v>1.58</v>
      </c>
      <c r="I11" s="20">
        <v>41</v>
      </c>
    </row>
    <row r="12" spans="1:9" ht="30">
      <c r="A12" s="213"/>
      <c r="B12" s="4" t="s">
        <v>83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5">
      <c r="A13" s="214"/>
      <c r="B13" s="5" t="s">
        <v>139</v>
      </c>
      <c r="C13" s="13">
        <v>70</v>
      </c>
      <c r="D13" s="13">
        <v>17.92</v>
      </c>
      <c r="E13" s="13">
        <v>19.61</v>
      </c>
      <c r="F13" s="13">
        <v>7.07</v>
      </c>
      <c r="G13" s="13">
        <v>276.96</v>
      </c>
      <c r="H13" s="17">
        <v>1.75</v>
      </c>
      <c r="I13" s="22">
        <v>305</v>
      </c>
    </row>
    <row r="14" spans="1:9" ht="15">
      <c r="A14" s="214"/>
      <c r="B14" s="5" t="s">
        <v>373</v>
      </c>
      <c r="C14" s="13">
        <v>120</v>
      </c>
      <c r="D14" s="13">
        <v>2.67</v>
      </c>
      <c r="E14" s="13">
        <v>4.33</v>
      </c>
      <c r="F14" s="13">
        <v>18.01</v>
      </c>
      <c r="G14" s="53">
        <v>123</v>
      </c>
      <c r="H14" s="17">
        <v>18.82</v>
      </c>
      <c r="I14" s="22">
        <v>137.354</v>
      </c>
    </row>
    <row r="15" spans="1:9" ht="17.25" customHeight="1">
      <c r="A15" s="8"/>
      <c r="B15" s="2" t="s">
        <v>142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</row>
    <row r="16" spans="1:9" ht="1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/>
    </row>
    <row r="17" spans="1:9" ht="15.75" thickBot="1">
      <c r="A17" s="26"/>
      <c r="B17" s="27" t="s">
        <v>69</v>
      </c>
      <c r="C17" s="28">
        <v>15</v>
      </c>
      <c r="D17" s="28">
        <v>1.14</v>
      </c>
      <c r="E17" s="28">
        <v>0.12</v>
      </c>
      <c r="F17" s="28">
        <v>7.35</v>
      </c>
      <c r="G17" s="28">
        <v>35.25</v>
      </c>
      <c r="H17" s="29">
        <v>0</v>
      </c>
      <c r="I17" s="30"/>
    </row>
    <row r="18" spans="1:10" ht="15">
      <c r="A18" s="221" t="s">
        <v>13</v>
      </c>
      <c r="B18" s="222"/>
      <c r="C18" s="223">
        <f>C19+C20+95</f>
        <v>265</v>
      </c>
      <c r="D18" s="204"/>
      <c r="E18" s="204"/>
      <c r="F18" s="204"/>
      <c r="G18" s="223">
        <f>G19+G21</f>
        <v>166.17000000000002</v>
      </c>
      <c r="H18" s="204"/>
      <c r="I18" s="224"/>
      <c r="J18">
        <f>G18*100/G31</f>
        <v>9.755080954785079</v>
      </c>
    </row>
    <row r="19" spans="1:9" ht="15">
      <c r="A19" s="9" t="s">
        <v>310</v>
      </c>
      <c r="B19" s="3" t="s">
        <v>227</v>
      </c>
      <c r="C19" s="12">
        <v>150</v>
      </c>
      <c r="D19" s="12">
        <v>4.92</v>
      </c>
      <c r="E19" s="12">
        <v>3.75</v>
      </c>
      <c r="F19" s="12">
        <v>16.95</v>
      </c>
      <c r="G19" s="12">
        <v>121.5</v>
      </c>
      <c r="H19" s="16">
        <v>0.9</v>
      </c>
      <c r="I19" s="23">
        <v>420</v>
      </c>
    </row>
    <row r="20" spans="1:9" ht="15">
      <c r="A20" s="267"/>
      <c r="B20" s="4" t="s">
        <v>135</v>
      </c>
      <c r="C20" s="11">
        <v>20</v>
      </c>
      <c r="D20" s="11">
        <v>1.79</v>
      </c>
      <c r="E20" s="11">
        <v>2.93</v>
      </c>
      <c r="F20" s="11">
        <v>14.93</v>
      </c>
      <c r="G20" s="11">
        <v>94.03</v>
      </c>
      <c r="H20" s="15">
        <v>0.02</v>
      </c>
      <c r="I20" s="21">
        <v>491</v>
      </c>
    </row>
    <row r="21" spans="1:9" ht="15.75" thickBot="1">
      <c r="A21" s="26"/>
      <c r="B21" s="289" t="s">
        <v>306</v>
      </c>
      <c r="C21" s="12" t="s">
        <v>326</v>
      </c>
      <c r="D21" s="12">
        <v>0.38</v>
      </c>
      <c r="E21" s="12">
        <v>0.38</v>
      </c>
      <c r="F21" s="12">
        <v>9.31</v>
      </c>
      <c r="G21" s="12">
        <v>44.67</v>
      </c>
      <c r="H21" s="16">
        <v>9.5</v>
      </c>
      <c r="I21" s="23">
        <v>386</v>
      </c>
    </row>
    <row r="22" spans="1:10" ht="15">
      <c r="A22" s="221" t="s">
        <v>14</v>
      </c>
      <c r="B22" s="222"/>
      <c r="C22" s="237">
        <f>C23+C24+C25+C26+C27+C28+C29+C30</f>
        <v>441.8</v>
      </c>
      <c r="D22" s="204"/>
      <c r="E22" s="204"/>
      <c r="F22" s="204"/>
      <c r="G22" s="235">
        <f>G23+G24+G25+G26+G27+G28+G29+G30</f>
        <v>442.93</v>
      </c>
      <c r="H22" s="204"/>
      <c r="I22" s="224"/>
      <c r="J22">
        <f>G22*100/G31</f>
        <v>26.002395181458475</v>
      </c>
    </row>
    <row r="23" spans="1:9" ht="30">
      <c r="A23" s="8" t="s">
        <v>311</v>
      </c>
      <c r="B23" s="36" t="s">
        <v>225</v>
      </c>
      <c r="C23" s="13">
        <v>40</v>
      </c>
      <c r="D23" s="13">
        <v>0.69</v>
      </c>
      <c r="E23" s="13">
        <v>2.45</v>
      </c>
      <c r="F23" s="13">
        <v>6.81</v>
      </c>
      <c r="G23" s="13">
        <v>51.27</v>
      </c>
      <c r="H23" s="17">
        <v>0</v>
      </c>
      <c r="I23" s="20">
        <v>12</v>
      </c>
    </row>
    <row r="24" spans="1:9" ht="15">
      <c r="A24" s="8"/>
      <c r="B24" s="2" t="s">
        <v>84</v>
      </c>
      <c r="C24" s="11">
        <v>100</v>
      </c>
      <c r="D24" s="11">
        <v>14.31</v>
      </c>
      <c r="E24" s="11">
        <v>5.95</v>
      </c>
      <c r="F24" s="11">
        <v>20.11</v>
      </c>
      <c r="G24" s="11">
        <v>191.98</v>
      </c>
      <c r="H24" s="15">
        <v>0.37</v>
      </c>
      <c r="I24" s="21" t="s">
        <v>85</v>
      </c>
    </row>
    <row r="25" spans="1:9" ht="15">
      <c r="A25" s="214"/>
      <c r="B25" s="2" t="s">
        <v>335</v>
      </c>
      <c r="C25" s="11">
        <v>50</v>
      </c>
      <c r="D25" s="11">
        <v>0.21</v>
      </c>
      <c r="E25" s="11">
        <v>0.01</v>
      </c>
      <c r="F25" s="11">
        <v>9.03</v>
      </c>
      <c r="G25" s="11">
        <v>37.21</v>
      </c>
      <c r="H25" s="15">
        <v>0.16</v>
      </c>
      <c r="I25" s="20">
        <v>359</v>
      </c>
    </row>
    <row r="26" spans="1:9" ht="18" customHeight="1">
      <c r="A26" s="214"/>
      <c r="B26" s="5" t="s">
        <v>328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 customHeight="1">
      <c r="A27" s="8"/>
      <c r="B27" s="2" t="s">
        <v>249</v>
      </c>
      <c r="C27" s="11">
        <v>30</v>
      </c>
      <c r="D27" s="11">
        <v>2.25</v>
      </c>
      <c r="E27" s="11">
        <v>0.87</v>
      </c>
      <c r="F27" s="11">
        <v>15.42</v>
      </c>
      <c r="G27" s="11">
        <v>78.6</v>
      </c>
      <c r="H27" s="15">
        <v>0</v>
      </c>
      <c r="I27" s="34"/>
    </row>
    <row r="28" spans="1:9" ht="15" customHeight="1">
      <c r="A28" s="267"/>
      <c r="B28" s="3" t="s">
        <v>289</v>
      </c>
      <c r="C28" s="12">
        <v>40</v>
      </c>
      <c r="D28" s="12">
        <v>5.08</v>
      </c>
      <c r="E28" s="12">
        <v>4.6</v>
      </c>
      <c r="F28" s="12">
        <v>0.28</v>
      </c>
      <c r="G28" s="12">
        <v>62.83</v>
      </c>
      <c r="H28" s="16">
        <v>0</v>
      </c>
      <c r="I28" s="23">
        <v>227</v>
      </c>
    </row>
    <row r="29" spans="1:9" ht="15" customHeight="1">
      <c r="A29" s="125"/>
      <c r="B29" s="3" t="s">
        <v>224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/>
    </row>
    <row r="30" spans="1:9" ht="16.5" customHeight="1">
      <c r="A30" s="8"/>
      <c r="B30" s="3" t="s">
        <v>269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/>
    </row>
    <row r="31" spans="1:9" ht="29.25" customHeight="1" thickBot="1">
      <c r="A31" s="216" t="s">
        <v>26</v>
      </c>
      <c r="B31" s="217"/>
      <c r="C31" s="217"/>
      <c r="D31" s="33">
        <f>SUM(D5:D30)</f>
        <v>77.41999999999999</v>
      </c>
      <c r="E31" s="33">
        <f>SUM(E5:E30)</f>
        <v>73.28</v>
      </c>
      <c r="F31" s="33">
        <f>SUM(F5:F30)</f>
        <v>204.5</v>
      </c>
      <c r="G31" s="52">
        <f>G4+G8+G10+G18+G22</f>
        <v>1703.42</v>
      </c>
      <c r="H31" s="33">
        <f>SUM(H5:H30)</f>
        <v>66.02000000000001</v>
      </c>
      <c r="I31" s="218"/>
    </row>
    <row r="32" spans="1:9" ht="12.75" hidden="1">
      <c r="A32" s="380"/>
      <c r="B32" s="380"/>
      <c r="C32" s="380"/>
      <c r="D32" s="380"/>
      <c r="E32" s="380"/>
      <c r="F32" s="380"/>
      <c r="G32" s="380"/>
      <c r="H32" s="380"/>
      <c r="I32" s="380"/>
    </row>
    <row r="33" spans="1:9" ht="11.25" customHeight="1">
      <c r="A33" s="372" t="s">
        <v>71</v>
      </c>
      <c r="B33" s="372"/>
      <c r="C33" s="372"/>
      <c r="D33" s="372"/>
      <c r="E33" s="372"/>
      <c r="F33" s="372"/>
      <c r="G33" s="372"/>
      <c r="H33" s="372"/>
      <c r="I33" s="372"/>
    </row>
    <row r="34" spans="1:9" ht="16.5" customHeight="1">
      <c r="A34" s="370" t="s">
        <v>285</v>
      </c>
      <c r="B34" s="371"/>
      <c r="C34" s="371"/>
      <c r="D34" s="371"/>
      <c r="E34" s="371"/>
      <c r="F34" s="371"/>
      <c r="G34" s="371"/>
      <c r="H34" s="371"/>
      <c r="I34" s="371"/>
    </row>
  </sheetData>
  <sheetProtection/>
  <mergeCells count="11">
    <mergeCell ref="A3:B3"/>
    <mergeCell ref="A33:I33"/>
    <mergeCell ref="A34:I34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7">
      <selection activeCell="B11" sqref="B11:I11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77" t="s">
        <v>9</v>
      </c>
      <c r="B1" s="373" t="s">
        <v>7</v>
      </c>
      <c r="C1" s="373" t="s">
        <v>8</v>
      </c>
      <c r="D1" s="379" t="s">
        <v>3</v>
      </c>
      <c r="E1" s="379"/>
      <c r="F1" s="379"/>
      <c r="G1" s="373" t="s">
        <v>4</v>
      </c>
      <c r="H1" s="373" t="s">
        <v>5</v>
      </c>
      <c r="I1" s="375" t="s">
        <v>6</v>
      </c>
    </row>
    <row r="2" spans="1:9" ht="15" thickBot="1">
      <c r="A2" s="378"/>
      <c r="B2" s="374"/>
      <c r="C2" s="374"/>
      <c r="D2" s="25" t="s">
        <v>0</v>
      </c>
      <c r="E2" s="25" t="s">
        <v>1</v>
      </c>
      <c r="F2" s="25" t="s">
        <v>2</v>
      </c>
      <c r="G2" s="374"/>
      <c r="H2" s="374"/>
      <c r="I2" s="376"/>
    </row>
    <row r="3" spans="1:9" ht="15.75" thickBot="1">
      <c r="A3" s="200" t="s">
        <v>273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355</v>
      </c>
      <c r="D4" s="206"/>
      <c r="E4" s="206"/>
      <c r="F4" s="206"/>
      <c r="G4" s="205">
        <f>G5+G6+G7</f>
        <v>272.71</v>
      </c>
      <c r="H4" s="206"/>
      <c r="I4" s="208"/>
      <c r="J4">
        <f>G4*100/G30</f>
        <v>16.993394815553337</v>
      </c>
    </row>
    <row r="5" spans="1:9" ht="17.25" customHeight="1">
      <c r="A5" s="7" t="s">
        <v>307</v>
      </c>
      <c r="B5" s="1" t="s">
        <v>151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38" t="s">
        <v>234</v>
      </c>
      <c r="C7" s="124">
        <v>180</v>
      </c>
      <c r="D7" s="124">
        <v>0.07</v>
      </c>
      <c r="E7" s="124">
        <v>0.02</v>
      </c>
      <c r="F7" s="124">
        <v>5</v>
      </c>
      <c r="G7" s="124">
        <v>20.46</v>
      </c>
      <c r="H7" s="232">
        <v>0.04</v>
      </c>
      <c r="I7" s="139" t="s">
        <v>70</v>
      </c>
    </row>
    <row r="8" spans="1:10" ht="15">
      <c r="A8" s="203" t="s">
        <v>251</v>
      </c>
      <c r="B8" s="135"/>
      <c r="C8" s="228">
        <v>0.05</v>
      </c>
      <c r="D8" s="133"/>
      <c r="E8" s="126"/>
      <c r="F8" s="126"/>
      <c r="G8" s="128">
        <f>G9</f>
        <v>44.67</v>
      </c>
      <c r="H8" s="138"/>
      <c r="I8" s="234"/>
      <c r="J8">
        <f>G8*100/G30</f>
        <v>2.7835244267198402</v>
      </c>
    </row>
    <row r="9" spans="1:10" ht="15">
      <c r="A9" s="8" t="s">
        <v>308</v>
      </c>
      <c r="B9" s="4" t="s">
        <v>306</v>
      </c>
      <c r="C9" s="11" t="s">
        <v>326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  <c r="J9" s="266"/>
    </row>
    <row r="10" spans="1:10" ht="15">
      <c r="A10" s="221" t="s">
        <v>12</v>
      </c>
      <c r="B10" s="222"/>
      <c r="C10" s="223">
        <f>C11+C12+C13+C14+C15+C16+C17</f>
        <v>530</v>
      </c>
      <c r="D10" s="204"/>
      <c r="E10" s="204"/>
      <c r="F10" s="204"/>
      <c r="G10" s="223">
        <f>G11+G12+G13+G14+G15+G16+G17</f>
        <v>577.26</v>
      </c>
      <c r="H10" s="204"/>
      <c r="I10" s="224"/>
      <c r="J10">
        <f>G10*100/G30</f>
        <v>35.97083748753738</v>
      </c>
    </row>
    <row r="11" spans="1:10" ht="15">
      <c r="A11" s="212" t="s">
        <v>309</v>
      </c>
      <c r="B11" s="1" t="s">
        <v>354</v>
      </c>
      <c r="C11" s="10">
        <v>40</v>
      </c>
      <c r="D11" s="10">
        <v>0.96</v>
      </c>
      <c r="E11" s="10">
        <v>2.24</v>
      </c>
      <c r="F11" s="10">
        <v>5.61</v>
      </c>
      <c r="G11" s="10">
        <v>47.08</v>
      </c>
      <c r="H11" s="19">
        <v>12.65</v>
      </c>
      <c r="I11" s="24">
        <v>54</v>
      </c>
      <c r="J11" s="266"/>
    </row>
    <row r="12" spans="1:9" ht="30" customHeight="1">
      <c r="A12" s="213"/>
      <c r="B12" s="4" t="s">
        <v>274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275</v>
      </c>
    </row>
    <row r="13" spans="1:10" ht="15">
      <c r="A13" s="214"/>
      <c r="B13" s="5" t="s">
        <v>313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6"/>
    </row>
    <row r="14" spans="1:10" ht="30">
      <c r="A14" s="214"/>
      <c r="B14" s="5" t="s">
        <v>322</v>
      </c>
      <c r="C14" s="13">
        <v>110</v>
      </c>
      <c r="D14" s="13">
        <v>4.1</v>
      </c>
      <c r="E14" s="13">
        <v>3.38</v>
      </c>
      <c r="F14" s="13">
        <v>26.14</v>
      </c>
      <c r="G14" s="13">
        <v>151.5</v>
      </c>
      <c r="H14" s="17">
        <v>0</v>
      </c>
      <c r="I14" s="20" t="s">
        <v>323</v>
      </c>
      <c r="J14" s="266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5">
      <c r="A16" s="8"/>
      <c r="B16" s="2" t="s">
        <v>343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/>
    </row>
    <row r="17" spans="1:9" ht="15.75" thickBot="1">
      <c r="A17" s="26"/>
      <c r="B17" s="27" t="s">
        <v>261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30"/>
    </row>
    <row r="18" spans="1:10" ht="15">
      <c r="A18" s="221" t="s">
        <v>13</v>
      </c>
      <c r="B18" s="222"/>
      <c r="C18" s="223">
        <f>C19+C20</f>
        <v>210</v>
      </c>
      <c r="D18" s="204"/>
      <c r="E18" s="204"/>
      <c r="F18" s="204"/>
      <c r="G18" s="223">
        <f>G19+G20</f>
        <v>287.78</v>
      </c>
      <c r="H18" s="204"/>
      <c r="I18" s="224"/>
      <c r="J18">
        <f>G18*100/G30</f>
        <v>17.932452642073773</v>
      </c>
    </row>
    <row r="19" spans="1:10" ht="15">
      <c r="A19" s="9" t="s">
        <v>310</v>
      </c>
      <c r="B19" s="3" t="s">
        <v>223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6"/>
    </row>
    <row r="20" spans="1:9" ht="15.75" thickBot="1">
      <c r="A20" s="26"/>
      <c r="B20" s="238" t="s">
        <v>149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3">
        <v>0.26</v>
      </c>
      <c r="I20" s="61">
        <v>460</v>
      </c>
    </row>
    <row r="21" spans="1:10" ht="15">
      <c r="A21" s="221" t="s">
        <v>14</v>
      </c>
      <c r="B21" s="222"/>
      <c r="C21" s="237">
        <f>C22+C23+C24+C25+C26+C27+C28+C29</f>
        <v>451.8</v>
      </c>
      <c r="D21" s="204"/>
      <c r="E21" s="204"/>
      <c r="F21" s="204"/>
      <c r="G21" s="235">
        <f>G23+G24+G25+G26+G27+G28+G29</f>
        <v>422.38000000000005</v>
      </c>
      <c r="H21" s="204"/>
      <c r="I21" s="224"/>
      <c r="J21">
        <f>G21*100/G30</f>
        <v>26.319790628115655</v>
      </c>
    </row>
    <row r="22" spans="1:9" ht="26.25" customHeight="1">
      <c r="A22" s="276" t="s">
        <v>311</v>
      </c>
      <c r="B22" s="36" t="s">
        <v>356</v>
      </c>
      <c r="C22" s="10">
        <v>40</v>
      </c>
      <c r="D22" s="10">
        <v>0.58</v>
      </c>
      <c r="E22" s="10">
        <v>3.04</v>
      </c>
      <c r="F22" s="10">
        <v>1.7</v>
      </c>
      <c r="G22" s="10">
        <v>28.25</v>
      </c>
      <c r="H22" s="19">
        <v>25.46</v>
      </c>
      <c r="I22" s="24">
        <v>17</v>
      </c>
    </row>
    <row r="23" spans="1:9" ht="27.75" customHeight="1">
      <c r="A23" s="8"/>
      <c r="B23" s="4" t="s">
        <v>276</v>
      </c>
      <c r="C23" s="10">
        <v>90</v>
      </c>
      <c r="D23" s="10">
        <v>14.73</v>
      </c>
      <c r="E23" s="10">
        <v>6.72</v>
      </c>
      <c r="F23" s="10">
        <v>5.01</v>
      </c>
      <c r="G23" s="10">
        <v>139.8</v>
      </c>
      <c r="H23" s="10">
        <v>1.05</v>
      </c>
      <c r="I23" s="24">
        <v>272</v>
      </c>
    </row>
    <row r="24" spans="1:9" ht="25.5" customHeight="1">
      <c r="A24" s="214"/>
      <c r="B24" s="5" t="s">
        <v>140</v>
      </c>
      <c r="C24" s="13">
        <v>120</v>
      </c>
      <c r="D24" s="13">
        <v>3.49</v>
      </c>
      <c r="E24" s="13">
        <v>5.65</v>
      </c>
      <c r="F24" s="13">
        <v>21.29</v>
      </c>
      <c r="G24" s="13">
        <v>150.62</v>
      </c>
      <c r="H24" s="18">
        <v>17.46</v>
      </c>
      <c r="I24" s="20">
        <v>151</v>
      </c>
    </row>
    <row r="25" spans="1:9" ht="15">
      <c r="A25" s="214"/>
      <c r="B25" s="2" t="s">
        <v>236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5">
      <c r="A26" s="8"/>
      <c r="B26" s="5" t="s">
        <v>342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/>
    </row>
    <row r="27" spans="1:9" ht="1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34"/>
    </row>
    <row r="28" spans="1:9" ht="15">
      <c r="A28" s="9"/>
      <c r="B28" s="3" t="s">
        <v>224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/>
    </row>
    <row r="29" spans="1:9" ht="15">
      <c r="A29" s="8"/>
      <c r="B29" s="3" t="s">
        <v>269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/>
    </row>
    <row r="30" spans="1:9" ht="39" customHeight="1" thickBot="1">
      <c r="A30" s="216" t="s">
        <v>27</v>
      </c>
      <c r="B30" s="217"/>
      <c r="C30" s="217"/>
      <c r="D30" s="33">
        <f>SUM(D5:D29)</f>
        <v>69.6</v>
      </c>
      <c r="E30" s="33">
        <f>SUM(E5:E29)</f>
        <v>58.809999999999995</v>
      </c>
      <c r="F30" s="33">
        <f>SUM(F5:F29)</f>
        <v>204.32</v>
      </c>
      <c r="G30" s="52">
        <f>G4+G8+G10+G18+G21</f>
        <v>1604.8000000000002</v>
      </c>
      <c r="H30" s="33">
        <f>SUM(H5:H29)</f>
        <v>111.86000000000001</v>
      </c>
      <c r="I30" s="218"/>
    </row>
    <row r="31" spans="1:9" ht="12.75" hidden="1">
      <c r="A31" s="380"/>
      <c r="B31" s="380"/>
      <c r="C31" s="380"/>
      <c r="D31" s="380"/>
      <c r="E31" s="380"/>
      <c r="F31" s="380"/>
      <c r="G31" s="380"/>
      <c r="H31" s="380"/>
      <c r="I31" s="380"/>
    </row>
    <row r="32" spans="1:9" ht="15.75">
      <c r="A32" s="372" t="s">
        <v>71</v>
      </c>
      <c r="B32" s="372"/>
      <c r="C32" s="372"/>
      <c r="D32" s="372"/>
      <c r="E32" s="372"/>
      <c r="F32" s="372"/>
      <c r="G32" s="372"/>
      <c r="H32" s="372"/>
      <c r="I32" s="372"/>
    </row>
    <row r="33" spans="1:9" ht="15.75">
      <c r="A33" s="370" t="s">
        <v>285</v>
      </c>
      <c r="B33" s="371"/>
      <c r="C33" s="371"/>
      <c r="D33" s="371"/>
      <c r="E33" s="371"/>
      <c r="F33" s="371"/>
      <c r="G33" s="371"/>
      <c r="H33" s="371"/>
      <c r="I33" s="371"/>
    </row>
  </sheetData>
  <sheetProtection/>
  <mergeCells count="10">
    <mergeCell ref="A32:I32"/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6"/>
  <sheetViews>
    <sheetView zoomScalePageLayoutView="0" workbookViewId="0" topLeftCell="A4">
      <selection activeCell="H25" sqref="H25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77" t="s">
        <v>9</v>
      </c>
      <c r="B1" s="373" t="s">
        <v>7</v>
      </c>
      <c r="C1" s="373" t="s">
        <v>8</v>
      </c>
      <c r="D1" s="379" t="s">
        <v>3</v>
      </c>
      <c r="E1" s="379"/>
      <c r="F1" s="379"/>
      <c r="G1" s="373" t="s">
        <v>4</v>
      </c>
      <c r="H1" s="373" t="s">
        <v>5</v>
      </c>
      <c r="I1" s="375" t="s">
        <v>6</v>
      </c>
    </row>
    <row r="2" spans="1:9" ht="15" thickBot="1">
      <c r="A2" s="378"/>
      <c r="B2" s="374"/>
      <c r="C2" s="374"/>
      <c r="D2" s="25" t="s">
        <v>0</v>
      </c>
      <c r="E2" s="25" t="s">
        <v>1</v>
      </c>
      <c r="F2" s="25" t="s">
        <v>2</v>
      </c>
      <c r="G2" s="374"/>
      <c r="H2" s="374"/>
      <c r="I2" s="376"/>
    </row>
    <row r="3" spans="1:9" ht="15.75" customHeight="1" thickBot="1">
      <c r="A3" s="200" t="s">
        <v>28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355</v>
      </c>
      <c r="D4" s="206"/>
      <c r="E4" s="206"/>
      <c r="F4" s="206"/>
      <c r="G4" s="205">
        <f>G5+G6+G7</f>
        <v>361.11</v>
      </c>
      <c r="H4" s="206"/>
      <c r="I4" s="208"/>
      <c r="J4">
        <f>G4*100/G30</f>
        <v>22.394001972056333</v>
      </c>
    </row>
    <row r="5" spans="1:9" ht="13.5" customHeight="1">
      <c r="A5" s="7" t="s">
        <v>307</v>
      </c>
      <c r="B5" s="1" t="s">
        <v>152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263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3" t="s">
        <v>251</v>
      </c>
      <c r="B8" s="135"/>
      <c r="C8" s="228">
        <v>0.05</v>
      </c>
      <c r="D8" s="133"/>
      <c r="E8" s="137"/>
      <c r="F8" s="137"/>
      <c r="G8" s="227">
        <f>G9+G10</f>
        <v>111.21</v>
      </c>
      <c r="H8" s="137"/>
      <c r="I8" s="132"/>
      <c r="J8">
        <f>G8*100/G30</f>
        <v>6.896615876913918</v>
      </c>
    </row>
    <row r="9" spans="1:9" ht="15">
      <c r="A9" s="125" t="s">
        <v>308</v>
      </c>
      <c r="B9" s="2" t="s">
        <v>327</v>
      </c>
      <c r="C9" s="11">
        <v>180</v>
      </c>
      <c r="D9" s="11">
        <v>0.9</v>
      </c>
      <c r="E9" s="11">
        <v>0</v>
      </c>
      <c r="F9" s="287">
        <v>18.18</v>
      </c>
      <c r="G9" s="11">
        <v>75.96</v>
      </c>
      <c r="H9" s="11">
        <v>5.4</v>
      </c>
      <c r="I9" s="288">
        <v>418</v>
      </c>
    </row>
    <row r="10" spans="1:9" ht="15">
      <c r="A10" s="9"/>
      <c r="B10" s="4" t="s">
        <v>344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15">
        <v>123</v>
      </c>
    </row>
    <row r="11" spans="1:10" ht="15">
      <c r="A11" s="221" t="s">
        <v>12</v>
      </c>
      <c r="B11" s="222"/>
      <c r="C11" s="223">
        <f>C12+C13+C14+C15+C16+C17+C18+C19</f>
        <v>570</v>
      </c>
      <c r="D11" s="204"/>
      <c r="E11" s="204"/>
      <c r="F11" s="204"/>
      <c r="G11" s="223">
        <f>G12+G13+G14+G15+G16+G17+G18+G19</f>
        <v>605.06</v>
      </c>
      <c r="H11" s="204"/>
      <c r="I11" s="224"/>
      <c r="J11">
        <f>G11*100/G30</f>
        <v>37.52240268398107</v>
      </c>
    </row>
    <row r="12" spans="1:10" ht="15.75" customHeight="1">
      <c r="A12" s="212" t="s">
        <v>309</v>
      </c>
      <c r="B12" s="36" t="s">
        <v>296</v>
      </c>
      <c r="C12" s="10">
        <v>40</v>
      </c>
      <c r="D12" s="10">
        <v>0.73</v>
      </c>
      <c r="E12" s="10">
        <v>2.04</v>
      </c>
      <c r="F12" s="10">
        <v>3.11</v>
      </c>
      <c r="G12" s="10">
        <v>34.41</v>
      </c>
      <c r="H12" s="19">
        <v>7.33</v>
      </c>
      <c r="I12" s="24">
        <v>21</v>
      </c>
      <c r="J12" s="266"/>
    </row>
    <row r="13" spans="1:9" ht="13.5" customHeight="1">
      <c r="A13" s="213"/>
      <c r="B13" s="5" t="s">
        <v>133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4"/>
      <c r="B14" s="5" t="s">
        <v>86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5">
      <c r="A15" s="215"/>
      <c r="B15" s="2" t="s">
        <v>324</v>
      </c>
      <c r="C15" s="11">
        <v>110</v>
      </c>
      <c r="D15" s="11">
        <v>5.06</v>
      </c>
      <c r="E15" s="11">
        <v>2.77</v>
      </c>
      <c r="F15" s="11">
        <v>22.87</v>
      </c>
      <c r="G15" s="11">
        <v>136.42</v>
      </c>
      <c r="H15" s="15">
        <v>0</v>
      </c>
      <c r="I15" s="20">
        <v>330</v>
      </c>
    </row>
    <row r="16" spans="1:9" ht="15">
      <c r="A16" s="8"/>
      <c r="B16" s="2" t="s">
        <v>80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5">
      <c r="A17" s="125"/>
      <c r="B17" s="2" t="s">
        <v>222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5">
      <c r="A18" s="125"/>
      <c r="B18" s="2" t="s">
        <v>343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34"/>
    </row>
    <row r="19" spans="1:9" ht="15.75" thickBot="1">
      <c r="A19" s="26"/>
      <c r="B19" s="27" t="s">
        <v>261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30"/>
    </row>
    <row r="20" spans="1:10" ht="15">
      <c r="A20" s="221" t="s">
        <v>13</v>
      </c>
      <c r="B20" s="222"/>
      <c r="C20" s="223">
        <f>C21+95</f>
        <v>245</v>
      </c>
      <c r="D20" s="204"/>
      <c r="E20" s="204"/>
      <c r="F20" s="204"/>
      <c r="G20" s="223">
        <f>G21+G22</f>
        <v>156.41</v>
      </c>
      <c r="H20" s="204"/>
      <c r="I20" s="224"/>
      <c r="J20">
        <f>G20*100/G30</f>
        <v>9.699664502365847</v>
      </c>
    </row>
    <row r="21" spans="1:10" ht="15">
      <c r="A21" s="9" t="s">
        <v>310</v>
      </c>
      <c r="B21" s="3" t="s">
        <v>226</v>
      </c>
      <c r="C21" s="12">
        <v>150</v>
      </c>
      <c r="D21" s="12">
        <v>3.9</v>
      </c>
      <c r="E21" s="12">
        <v>3.75</v>
      </c>
      <c r="F21" s="12">
        <v>16.5</v>
      </c>
      <c r="G21" s="12">
        <v>115.5</v>
      </c>
      <c r="H21" s="16">
        <v>1.35</v>
      </c>
      <c r="I21" s="23">
        <v>420</v>
      </c>
      <c r="J21" s="266"/>
    </row>
    <row r="22" spans="1:10" ht="15.75" thickBot="1">
      <c r="A22" s="9"/>
      <c r="B22" s="4" t="s">
        <v>332</v>
      </c>
      <c r="C22" s="11" t="s">
        <v>333</v>
      </c>
      <c r="D22" s="11">
        <v>0.86</v>
      </c>
      <c r="E22" s="11">
        <v>0.19</v>
      </c>
      <c r="F22" s="11">
        <v>7.71</v>
      </c>
      <c r="G22" s="11">
        <v>40.91</v>
      </c>
      <c r="H22" s="15">
        <v>57.08</v>
      </c>
      <c r="I22" s="21">
        <v>386</v>
      </c>
      <c r="J22" s="266"/>
    </row>
    <row r="23" spans="1:10" ht="15">
      <c r="A23" s="210" t="s">
        <v>14</v>
      </c>
      <c r="B23" s="211"/>
      <c r="C23" s="225">
        <f>C24+C25+C26+C27+C28+C29</f>
        <v>456</v>
      </c>
      <c r="D23" s="206"/>
      <c r="E23" s="206"/>
      <c r="F23" s="206"/>
      <c r="G23" s="205">
        <f>G24+G25+G26+G27+G28+G29</f>
        <v>378.74</v>
      </c>
      <c r="H23" s="206"/>
      <c r="I23" s="208"/>
      <c r="J23">
        <f>G23*100/G30</f>
        <v>23.487314964682827</v>
      </c>
    </row>
    <row r="24" spans="1:10" ht="22.5" customHeight="1">
      <c r="A24" s="8" t="s">
        <v>311</v>
      </c>
      <c r="B24" s="36" t="s">
        <v>299</v>
      </c>
      <c r="C24" s="13">
        <v>40</v>
      </c>
      <c r="D24" s="13">
        <v>0.77</v>
      </c>
      <c r="E24" s="13">
        <v>2.11</v>
      </c>
      <c r="F24" s="13">
        <v>4.61</v>
      </c>
      <c r="G24" s="13">
        <v>40.74</v>
      </c>
      <c r="H24" s="17">
        <v>4.02</v>
      </c>
      <c r="I24" s="20">
        <v>26</v>
      </c>
      <c r="J24" s="266"/>
    </row>
    <row r="25" spans="1:9" ht="21" customHeight="1">
      <c r="A25" s="214"/>
      <c r="B25" s="6" t="s">
        <v>360</v>
      </c>
      <c r="C25" s="13">
        <v>185</v>
      </c>
      <c r="D25" s="13">
        <v>10.74</v>
      </c>
      <c r="E25" s="13">
        <v>11.47</v>
      </c>
      <c r="F25" s="13">
        <v>16.45</v>
      </c>
      <c r="G25" s="13">
        <v>212.57</v>
      </c>
      <c r="H25" s="17">
        <v>17.44</v>
      </c>
      <c r="I25" s="20" t="s">
        <v>351</v>
      </c>
    </row>
    <row r="26" spans="1:9" ht="15">
      <c r="A26" s="214"/>
      <c r="B26" s="5" t="s">
        <v>328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214"/>
      <c r="B27" s="5" t="s">
        <v>342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/>
    </row>
    <row r="28" spans="1:9" ht="16.5" customHeight="1" thickBot="1">
      <c r="A28" s="26"/>
      <c r="B28" s="27" t="s">
        <v>69</v>
      </c>
      <c r="C28" s="28">
        <v>15</v>
      </c>
      <c r="D28" s="28">
        <v>1.14</v>
      </c>
      <c r="E28" s="28">
        <v>0.12</v>
      </c>
      <c r="F28" s="28">
        <v>7.35</v>
      </c>
      <c r="G28" s="28">
        <v>35.25</v>
      </c>
      <c r="H28" s="29">
        <v>0</v>
      </c>
      <c r="I28" s="30"/>
    </row>
    <row r="29" spans="1:9" ht="16.5" customHeight="1">
      <c r="A29" s="239"/>
      <c r="B29" s="3" t="s">
        <v>269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/>
    </row>
    <row r="30" spans="1:9" ht="21.75" customHeight="1" thickBot="1">
      <c r="A30" s="216" t="s">
        <v>29</v>
      </c>
      <c r="B30" s="217"/>
      <c r="C30" s="217"/>
      <c r="D30" s="33">
        <f>SUM(D5:D29)</f>
        <v>58.870000000000005</v>
      </c>
      <c r="E30" s="33">
        <f>SUM(E5:E29)</f>
        <v>61.01</v>
      </c>
      <c r="F30" s="33">
        <f>SUM(F5:F29)</f>
        <v>204.4</v>
      </c>
      <c r="G30" s="33">
        <f>G4+G8+G11+G20+G23</f>
        <v>1612.53</v>
      </c>
      <c r="H30" s="52">
        <f>SUM(H5:H29)</f>
        <v>104.91000000000001</v>
      </c>
      <c r="I30" s="218"/>
    </row>
    <row r="31" spans="1:9" ht="15.75" customHeight="1">
      <c r="A31" s="372" t="s">
        <v>71</v>
      </c>
      <c r="B31" s="372"/>
      <c r="C31" s="372"/>
      <c r="D31" s="372"/>
      <c r="E31" s="372"/>
      <c r="F31" s="372"/>
      <c r="G31" s="372"/>
      <c r="H31" s="372"/>
      <c r="I31" s="372"/>
    </row>
    <row r="32" spans="1:9" ht="15">
      <c r="A32" s="383" t="s">
        <v>282</v>
      </c>
      <c r="B32" s="383"/>
      <c r="C32" s="383"/>
      <c r="D32" s="383"/>
      <c r="E32" s="383"/>
      <c r="F32" s="383"/>
      <c r="G32" s="383"/>
      <c r="H32" s="383"/>
      <c r="I32" s="383"/>
    </row>
    <row r="33" ht="12.75">
      <c r="A33" s="268" t="s">
        <v>298</v>
      </c>
    </row>
    <row r="34" ht="12.75">
      <c r="A34" t="s">
        <v>297</v>
      </c>
    </row>
    <row r="36" spans="4:9" ht="14.25">
      <c r="D36" s="321"/>
      <c r="E36" s="321"/>
      <c r="F36" s="321"/>
      <c r="G36" s="321"/>
      <c r="H36" s="321"/>
      <c r="I36" s="321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86" t="s">
        <v>376</v>
      </c>
      <c r="B1" s="386"/>
      <c r="C1" s="386"/>
      <c r="D1" s="386"/>
      <c r="E1" s="386"/>
      <c r="F1" s="386"/>
    </row>
    <row r="2" ht="13.5" thickBot="1"/>
    <row r="3" spans="1:6" ht="14.25" customHeight="1">
      <c r="A3" s="377" t="s">
        <v>9</v>
      </c>
      <c r="B3" s="379" t="s">
        <v>3</v>
      </c>
      <c r="C3" s="379"/>
      <c r="D3" s="379"/>
      <c r="E3" s="373" t="s">
        <v>4</v>
      </c>
      <c r="F3" s="375" t="s">
        <v>5</v>
      </c>
    </row>
    <row r="4" spans="1:6" ht="15" thickBot="1">
      <c r="A4" s="387"/>
      <c r="B4" s="38" t="s">
        <v>0</v>
      </c>
      <c r="C4" s="38" t="s">
        <v>1</v>
      </c>
      <c r="D4" s="38" t="s">
        <v>2</v>
      </c>
      <c r="E4" s="384"/>
      <c r="F4" s="385"/>
    </row>
    <row r="5" spans="1:6" ht="15" thickBot="1">
      <c r="A5" s="39"/>
      <c r="B5" s="40"/>
      <c r="C5" s="40"/>
      <c r="D5" s="40"/>
      <c r="E5" s="40"/>
      <c r="F5" s="41"/>
    </row>
    <row r="6" spans="1:6" ht="15.75">
      <c r="A6" s="43" t="s">
        <v>30</v>
      </c>
      <c r="B6" s="31"/>
      <c r="C6" s="31"/>
      <c r="D6" s="31"/>
      <c r="E6" s="31"/>
      <c r="F6" s="32"/>
    </row>
    <row r="7" spans="1:6" ht="15">
      <c r="A7" s="58" t="s">
        <v>98</v>
      </c>
      <c r="B7" s="10">
        <f>'День 1 Пн'!D31</f>
        <v>61.67000000000001</v>
      </c>
      <c r="C7" s="10">
        <f>'День 1 Пн'!E31</f>
        <v>56.169999999999995</v>
      </c>
      <c r="D7" s="10">
        <f>'День 1 Пн'!F31</f>
        <v>186.01999999999998</v>
      </c>
      <c r="E7" s="10">
        <f>'День 1 Пн'!G31</f>
        <v>1508.7800000000002</v>
      </c>
      <c r="F7" s="10">
        <f>'День 1 Пн'!H31</f>
        <v>87.05000000000001</v>
      </c>
    </row>
    <row r="8" spans="1:6" ht="15">
      <c r="A8" s="58" t="s">
        <v>99</v>
      </c>
      <c r="B8" s="42">
        <f>'День 2 Вт'!D31</f>
        <v>65.06</v>
      </c>
      <c r="C8" s="42">
        <f>'День 2 Вт'!E31</f>
        <v>59.839999999999996</v>
      </c>
      <c r="D8" s="42">
        <f>'День 2 Вт'!F31</f>
        <v>225.76999999999998</v>
      </c>
      <c r="E8" s="42">
        <f>'День 2 Вт'!G31</f>
        <v>1712.93</v>
      </c>
      <c r="F8" s="42">
        <f>'День 2 Вт'!H31</f>
        <v>55.839999999999996</v>
      </c>
    </row>
    <row r="9" spans="1:6" ht="15">
      <c r="A9" s="58" t="s">
        <v>100</v>
      </c>
      <c r="B9" s="42">
        <f>'День 3 Ср'!D31</f>
        <v>76.55999999999999</v>
      </c>
      <c r="C9" s="42">
        <f>'День 3 Ср'!E31</f>
        <v>69.01</v>
      </c>
      <c r="D9" s="42">
        <f>'День 3 Ср'!F31</f>
        <v>264.9099999999999</v>
      </c>
      <c r="E9" s="42">
        <f>'День 3 Ср'!G31</f>
        <v>1690.52</v>
      </c>
      <c r="F9" s="42">
        <f>'День 3 Ср'!H31</f>
        <v>136.17999999999998</v>
      </c>
    </row>
    <row r="10" spans="1:6" ht="15">
      <c r="A10" s="58" t="s">
        <v>101</v>
      </c>
      <c r="B10" s="10">
        <f>'День 4 Чт'!D29</f>
        <v>68.64</v>
      </c>
      <c r="C10" s="10">
        <f>'День 4 Чт'!E29</f>
        <v>54.029999999999994</v>
      </c>
      <c r="D10" s="10">
        <f>'День 4 Чт'!F29</f>
        <v>218.61000000000004</v>
      </c>
      <c r="E10" s="10">
        <f>'День 4 Чт'!G29</f>
        <v>1652.77</v>
      </c>
      <c r="F10" s="10">
        <f>'День 4 Чт'!H29</f>
        <v>96.14999999999999</v>
      </c>
    </row>
    <row r="11" spans="1:6" ht="15">
      <c r="A11" s="58" t="s">
        <v>102</v>
      </c>
      <c r="B11" s="42">
        <f>'День 5 Пт'!D30</f>
        <v>55.650000000000006</v>
      </c>
      <c r="C11" s="42">
        <f>'День 5 Пт'!E30</f>
        <v>62.38</v>
      </c>
      <c r="D11" s="42">
        <f>'День 5 Пт'!F30</f>
        <v>212.70999999999998</v>
      </c>
      <c r="E11" s="42">
        <f>'День 5 Пт'!G30</f>
        <v>1651.5700000000002</v>
      </c>
      <c r="F11" s="42">
        <f>'День 5 Пт'!H30</f>
        <v>140.34599999999998</v>
      </c>
    </row>
    <row r="12" spans="1:6" ht="15">
      <c r="A12" s="58" t="s">
        <v>103</v>
      </c>
      <c r="B12" s="10">
        <f>'День 6 Пн'!D32</f>
        <v>64.30000000000001</v>
      </c>
      <c r="C12" s="10">
        <f>'День 6 Пн'!E32</f>
        <v>50.37</v>
      </c>
      <c r="D12" s="10">
        <f>'День 6 Пн'!F32</f>
        <v>254.25</v>
      </c>
      <c r="E12" s="10">
        <f>'День 6 Пн'!G32</f>
        <v>1713.29</v>
      </c>
      <c r="F12" s="10">
        <f>'День 6 Пн'!H32</f>
        <v>87.79</v>
      </c>
    </row>
    <row r="13" spans="1:6" ht="15">
      <c r="A13" s="58" t="s">
        <v>104</v>
      </c>
      <c r="B13" s="42">
        <f>'День 7 Вт'!D29</f>
        <v>63.98</v>
      </c>
      <c r="C13" s="42">
        <f>'День 7 Вт'!E29</f>
        <v>58.219999999999985</v>
      </c>
      <c r="D13" s="42">
        <f>'День 7 Вт'!F29</f>
        <v>219.81000000000003</v>
      </c>
      <c r="E13" s="42">
        <f>'День 7 Вт'!G29</f>
        <v>1677.6000000000001</v>
      </c>
      <c r="F13" s="42">
        <f>'День 7 Вт'!H29</f>
        <v>109.60000000000001</v>
      </c>
    </row>
    <row r="14" spans="1:6" ht="15">
      <c r="A14" s="58" t="s">
        <v>105</v>
      </c>
      <c r="B14" s="10">
        <f>'День 8 Ср'!D31</f>
        <v>77.41999999999999</v>
      </c>
      <c r="C14" s="10">
        <f>'День 8 Ср'!E31</f>
        <v>73.28</v>
      </c>
      <c r="D14" s="10">
        <f>'День 8 Ср'!F31</f>
        <v>204.5</v>
      </c>
      <c r="E14" s="10">
        <f>'День 8 Ср'!G31</f>
        <v>1703.42</v>
      </c>
      <c r="F14" s="10">
        <f>'День 8 Ср'!H31</f>
        <v>66.02000000000001</v>
      </c>
    </row>
    <row r="15" spans="1:6" ht="15">
      <c r="A15" s="58" t="s">
        <v>106</v>
      </c>
      <c r="B15" s="42">
        <f>'День 9 Чт'!D30</f>
        <v>69.6</v>
      </c>
      <c r="C15" s="42">
        <f>'День 9 Чт'!E30</f>
        <v>58.809999999999995</v>
      </c>
      <c r="D15" s="42">
        <f>'День 9 Чт'!F30</f>
        <v>204.32</v>
      </c>
      <c r="E15" s="42">
        <f>'День 9 Чт'!G30</f>
        <v>1604.8000000000002</v>
      </c>
      <c r="F15" s="42">
        <f>'День 9 Чт'!H30</f>
        <v>111.86000000000001</v>
      </c>
    </row>
    <row r="16" spans="1:6" ht="15.75" thickBot="1">
      <c r="A16" s="59" t="s">
        <v>107</v>
      </c>
      <c r="B16" s="54">
        <f>'День 10 Пт'!D30</f>
        <v>58.870000000000005</v>
      </c>
      <c r="C16" s="54">
        <f>'День 10 Пт'!E30</f>
        <v>61.01</v>
      </c>
      <c r="D16" s="54">
        <f>'День 10 Пт'!F30</f>
        <v>204.4</v>
      </c>
      <c r="E16" s="54">
        <f>'День 10 Пт'!G30</f>
        <v>1612.53</v>
      </c>
      <c r="F16" s="54">
        <f>'День 10 Пт'!H30</f>
        <v>104.91000000000001</v>
      </c>
    </row>
    <row r="17" spans="1:6" ht="20.25" customHeight="1" thickBot="1">
      <c r="A17" s="50" t="s">
        <v>33</v>
      </c>
      <c r="B17" s="44">
        <f>SUM(B7:B16)</f>
        <v>661.7500000000001</v>
      </c>
      <c r="C17" s="44">
        <f>SUM(C7:C16)</f>
        <v>603.1199999999999</v>
      </c>
      <c r="D17" s="44">
        <f>SUM(D7:D16)</f>
        <v>2195.2999999999997</v>
      </c>
      <c r="E17" s="44">
        <f>SUM(E7:E16)</f>
        <v>16528.21</v>
      </c>
      <c r="F17" s="45">
        <f>SUM(F7:F16)</f>
        <v>995.7459999999999</v>
      </c>
    </row>
    <row r="18" spans="1:6" ht="30" customHeight="1" thickBot="1">
      <c r="A18" s="46" t="s">
        <v>32</v>
      </c>
      <c r="B18" s="255">
        <f>B17/10</f>
        <v>66.17500000000001</v>
      </c>
      <c r="C18" s="255">
        <f>C17/10</f>
        <v>60.31199999999999</v>
      </c>
      <c r="D18" s="255">
        <f>D17/10</f>
        <v>219.52999999999997</v>
      </c>
      <c r="E18" s="47">
        <f>E17/10</f>
        <v>1652.821</v>
      </c>
      <c r="F18" s="48">
        <f>F17/10</f>
        <v>99.57459999999999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8.75">
      <c r="A1" s="388" t="s">
        <v>341</v>
      </c>
      <c r="B1" s="389"/>
      <c r="C1" s="389"/>
      <c r="D1" s="389"/>
      <c r="E1" s="389"/>
      <c r="F1" s="389"/>
    </row>
    <row r="2" spans="1:5" ht="12" customHeight="1">
      <c r="A2" s="285"/>
      <c r="B2" s="285"/>
      <c r="C2" s="285"/>
      <c r="D2" s="285"/>
      <c r="E2" s="285"/>
    </row>
    <row r="3" spans="1:6" ht="15.75">
      <c r="A3" s="386" t="s">
        <v>377</v>
      </c>
      <c r="B3" s="386"/>
      <c r="C3" s="386"/>
      <c r="D3" s="386"/>
      <c r="E3" s="386"/>
      <c r="F3" s="386"/>
    </row>
    <row r="4" ht="13.5" thickBot="1"/>
    <row r="5" spans="1:6" ht="16.5" thickBot="1">
      <c r="A5" s="292" t="s">
        <v>9</v>
      </c>
      <c r="B5" s="293" t="s">
        <v>336</v>
      </c>
      <c r="C5" s="293" t="s">
        <v>337</v>
      </c>
      <c r="D5" s="293" t="s">
        <v>338</v>
      </c>
      <c r="E5" s="293" t="s">
        <v>339</v>
      </c>
      <c r="F5" s="294" t="s">
        <v>340</v>
      </c>
    </row>
    <row r="6" spans="1:6" ht="39" customHeight="1">
      <c r="A6" s="295" t="s">
        <v>348</v>
      </c>
      <c r="B6" s="290">
        <f>('День 1 Пн'!J4+'День 2 Вт'!J4+'День 3 Ср'!J4+'День 4 Чт'!J4+'День 5 Пт'!J4+'День 6 Пн'!J4+'День 7 Вт'!J4+'День 8 Ср'!J4+'День 9 Чт'!J4+'День 10 Пт'!J4)/10</f>
        <v>20.124077332842127</v>
      </c>
      <c r="C6" s="291">
        <f>('День 1 Пн'!J8+'День 2 Вт'!J8+'День 3 Ср'!J8+'День 4 Чт'!J8+'День 5 Пт'!J8+'День 6 Пн'!J8+'День 7 Вт'!J8+'День 8 Ср'!J8+'День 9 Чт'!J8+'День 10 Пт'!J8)/10</f>
        <v>4.688225451705101</v>
      </c>
      <c r="D6" s="316">
        <f>('День 1 Пн'!J11+'День 2 Вт'!J10+'День 3 Ср'!J10+'День 4 Чт'!J10+'День 5 Пт'!J11+'День 6 Пн'!J11+'День 7 Вт'!J10+'День 8 Ср'!J10+'День 9 Чт'!J10+'День 10 Пт'!J11)/10</f>
        <v>35.545913211809044</v>
      </c>
      <c r="E6" s="291">
        <f>('День 1 Пн'!J19+'День 2 Вт'!J18+'День 3 Ср'!J18+'День 4 Чт'!J18+'День 5 Пт'!J18+'День 6 Пн'!J19+'День 7 Вт'!J18+'День 8 Ср'!J18+'День 9 Чт'!J18+'День 10 Пт'!J20)/10</f>
        <v>14.800260599627986</v>
      </c>
      <c r="F6" s="296">
        <f>('День 1 Пн'!J22+'День 2 Вт'!J21+'День 3 Ср'!J22+'День 4 Чт'!J21+'День 5 Пт'!J21+'День 6 Пн'!J23+'День 7 Вт'!J21+'День 8 Ср'!J22+'День 9 Чт'!J21+'День 10 Пт'!J23)/10</f>
        <v>24.841523404015735</v>
      </c>
    </row>
    <row r="7" spans="1:6" ht="45.75" thickBot="1">
      <c r="A7" s="297" t="s">
        <v>347</v>
      </c>
      <c r="B7" s="298">
        <v>20</v>
      </c>
      <c r="C7" s="298">
        <v>5</v>
      </c>
      <c r="D7" s="298">
        <v>35</v>
      </c>
      <c r="E7" s="298">
        <v>15</v>
      </c>
      <c r="F7" s="299">
        <v>25</v>
      </c>
    </row>
    <row r="8" ht="15">
      <c r="A8" s="283"/>
    </row>
    <row r="9" ht="15">
      <c r="A9" s="283"/>
    </row>
    <row r="10" ht="15">
      <c r="A10" s="283"/>
    </row>
    <row r="11" ht="15">
      <c r="A11" s="283"/>
    </row>
    <row r="12" ht="15">
      <c r="A12" s="283"/>
    </row>
    <row r="13" ht="15">
      <c r="A13" s="283"/>
    </row>
    <row r="14" ht="15">
      <c r="A14" s="283"/>
    </row>
    <row r="15" ht="15">
      <c r="A15" s="283"/>
    </row>
    <row r="16" ht="14.25">
      <c r="A16" s="284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1">
      <selection activeCell="A4" sqref="A4:E4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5742187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59" t="s">
        <v>153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 t="s">
        <v>154</v>
      </c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</row>
    <row r="2" spans="1:27" ht="15" customHeight="1">
      <c r="A2" s="78"/>
      <c r="B2" s="79"/>
      <c r="C2" s="80"/>
      <c r="D2" s="360" t="s">
        <v>35</v>
      </c>
      <c r="E2" s="365"/>
      <c r="F2" s="364" t="s">
        <v>36</v>
      </c>
      <c r="G2" s="361"/>
      <c r="H2" s="368" t="s">
        <v>37</v>
      </c>
      <c r="I2" s="369"/>
      <c r="J2" s="364" t="s">
        <v>38</v>
      </c>
      <c r="K2" s="361"/>
      <c r="L2" s="360" t="s">
        <v>39</v>
      </c>
      <c r="M2" s="365"/>
      <c r="N2" s="364" t="s">
        <v>35</v>
      </c>
      <c r="O2" s="361"/>
      <c r="P2" s="368" t="s">
        <v>36</v>
      </c>
      <c r="Q2" s="369"/>
      <c r="R2" s="364" t="s">
        <v>37</v>
      </c>
      <c r="S2" s="361"/>
      <c r="T2" s="360" t="s">
        <v>38</v>
      </c>
      <c r="U2" s="365"/>
      <c r="V2" s="360" t="s">
        <v>39</v>
      </c>
      <c r="W2" s="361"/>
      <c r="X2" s="366" t="s">
        <v>155</v>
      </c>
      <c r="Y2" s="367"/>
      <c r="Z2" s="362" t="s">
        <v>156</v>
      </c>
      <c r="AA2" s="363"/>
    </row>
    <row r="3" spans="1:30" ht="27.75" customHeight="1">
      <c r="A3" s="81"/>
      <c r="B3" s="63" t="s">
        <v>157</v>
      </c>
      <c r="C3" s="68" t="s">
        <v>158</v>
      </c>
      <c r="D3" s="71" t="s">
        <v>159</v>
      </c>
      <c r="E3" s="72" t="s">
        <v>160</v>
      </c>
      <c r="F3" s="69" t="s">
        <v>159</v>
      </c>
      <c r="G3" s="73" t="s">
        <v>160</v>
      </c>
      <c r="H3" s="71" t="s">
        <v>159</v>
      </c>
      <c r="I3" s="72" t="s">
        <v>160</v>
      </c>
      <c r="J3" s="69" t="s">
        <v>159</v>
      </c>
      <c r="K3" s="73" t="s">
        <v>160</v>
      </c>
      <c r="L3" s="71" t="s">
        <v>159</v>
      </c>
      <c r="M3" s="72" t="s">
        <v>160</v>
      </c>
      <c r="N3" s="69" t="s">
        <v>159</v>
      </c>
      <c r="O3" s="73" t="s">
        <v>160</v>
      </c>
      <c r="P3" s="71" t="s">
        <v>159</v>
      </c>
      <c r="Q3" s="72" t="s">
        <v>160</v>
      </c>
      <c r="R3" s="69" t="s">
        <v>159</v>
      </c>
      <c r="S3" s="73" t="s">
        <v>160</v>
      </c>
      <c r="T3" s="71" t="s">
        <v>159</v>
      </c>
      <c r="U3" s="72" t="s">
        <v>160</v>
      </c>
      <c r="V3" s="71" t="s">
        <v>159</v>
      </c>
      <c r="W3" s="73" t="s">
        <v>160</v>
      </c>
      <c r="X3" s="64" t="s">
        <v>159</v>
      </c>
      <c r="Y3" s="82" t="s">
        <v>160</v>
      </c>
      <c r="Z3" s="64" t="s">
        <v>159</v>
      </c>
      <c r="AA3" s="82" t="s">
        <v>160</v>
      </c>
      <c r="AD3" t="s">
        <v>161</v>
      </c>
    </row>
    <row r="4" spans="1:27" ht="14.25" customHeight="1">
      <c r="A4" s="341" t="s">
        <v>374</v>
      </c>
      <c r="B4" s="342"/>
      <c r="C4" s="342"/>
      <c r="D4" s="342"/>
      <c r="E4" s="343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4"/>
      <c r="Y4" s="245"/>
      <c r="Z4" s="65"/>
      <c r="AA4" s="66"/>
    </row>
    <row r="5" spans="1:27" ht="27" customHeight="1">
      <c r="A5" s="83" t="s">
        <v>162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6">
        <f>V5+T5+R5+P5+N5+L5+J5+H5+F5+D5</f>
        <v>400</v>
      </c>
      <c r="Y5" s="247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163</v>
      </c>
      <c r="B6" s="344">
        <v>60</v>
      </c>
      <c r="C6" s="347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6">
        <f>X7+X8+X9</f>
        <v>598</v>
      </c>
      <c r="Y6" s="247">
        <f>Y7+Y8+Y9</f>
        <v>598</v>
      </c>
      <c r="Z6" s="95">
        <f t="shared" si="0"/>
        <v>59.8</v>
      </c>
      <c r="AA6" s="120">
        <f t="shared" si="0"/>
        <v>59.8</v>
      </c>
    </row>
    <row r="7" spans="1:27" ht="12" customHeight="1">
      <c r="A7" s="76" t="s">
        <v>164</v>
      </c>
      <c r="B7" s="345"/>
      <c r="C7" s="348"/>
      <c r="D7" s="91">
        <v>30</v>
      </c>
      <c r="E7" s="92">
        <v>30</v>
      </c>
      <c r="F7" s="93">
        <v>30</v>
      </c>
      <c r="G7" s="94">
        <v>30</v>
      </c>
      <c r="H7" s="91">
        <v>26</v>
      </c>
      <c r="I7" s="92">
        <v>26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20</v>
      </c>
      <c r="Q7" s="92">
        <v>20</v>
      </c>
      <c r="R7" s="93">
        <v>15</v>
      </c>
      <c r="S7" s="94">
        <v>15</v>
      </c>
      <c r="T7" s="91">
        <v>25</v>
      </c>
      <c r="U7" s="92">
        <v>25</v>
      </c>
      <c r="V7" s="93">
        <v>25</v>
      </c>
      <c r="W7" s="94">
        <v>25</v>
      </c>
      <c r="X7" s="246">
        <f aca="true" t="shared" si="1" ref="X7:Y11">V7+T7+R7+P7+N7+L7+J7+H7+F7+D7</f>
        <v>236</v>
      </c>
      <c r="Y7" s="247">
        <f t="shared" si="1"/>
        <v>236</v>
      </c>
      <c r="Z7" s="95">
        <f t="shared" si="0"/>
        <v>23.6</v>
      </c>
      <c r="AA7" s="120">
        <f t="shared" si="0"/>
        <v>23.6</v>
      </c>
    </row>
    <row r="8" spans="1:27" ht="12.75" customHeight="1">
      <c r="A8" s="76" t="s">
        <v>165</v>
      </c>
      <c r="B8" s="345"/>
      <c r="C8" s="348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31</v>
      </c>
      <c r="Q8" s="92">
        <v>31</v>
      </c>
      <c r="R8" s="93">
        <v>58</v>
      </c>
      <c r="S8" s="94">
        <v>58</v>
      </c>
      <c r="T8" s="91">
        <v>26</v>
      </c>
      <c r="U8" s="92">
        <v>26</v>
      </c>
      <c r="V8" s="93">
        <v>40</v>
      </c>
      <c r="W8" s="94">
        <v>40</v>
      </c>
      <c r="X8" s="246">
        <f t="shared" si="1"/>
        <v>343</v>
      </c>
      <c r="Y8" s="247">
        <f t="shared" si="1"/>
        <v>343</v>
      </c>
      <c r="Z8" s="95">
        <f t="shared" si="0"/>
        <v>34.3</v>
      </c>
      <c r="AA8" s="120">
        <f t="shared" si="0"/>
        <v>34.3</v>
      </c>
    </row>
    <row r="9" spans="1:27" ht="15">
      <c r="A9" s="76" t="s">
        <v>166</v>
      </c>
      <c r="B9" s="346"/>
      <c r="C9" s="349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>
        <v>3</v>
      </c>
      <c r="S9" s="94">
        <v>3</v>
      </c>
      <c r="T9" s="91"/>
      <c r="U9" s="92"/>
      <c r="V9" s="93">
        <v>3</v>
      </c>
      <c r="W9" s="94">
        <v>3</v>
      </c>
      <c r="X9" s="246">
        <f t="shared" si="1"/>
        <v>19</v>
      </c>
      <c r="Y9" s="247">
        <f t="shared" si="1"/>
        <v>19</v>
      </c>
      <c r="Z9" s="95">
        <f t="shared" si="0"/>
        <v>1.9</v>
      </c>
      <c r="AA9" s="120">
        <f t="shared" si="0"/>
        <v>1.9</v>
      </c>
    </row>
    <row r="10" spans="1:27" ht="14.25" customHeight="1">
      <c r="A10" s="83" t="s">
        <v>167</v>
      </c>
      <c r="B10" s="89">
        <v>25</v>
      </c>
      <c r="C10" s="90">
        <v>25</v>
      </c>
      <c r="D10" s="91">
        <v>7.5</v>
      </c>
      <c r="E10" s="92">
        <v>7.5</v>
      </c>
      <c r="F10" s="93">
        <v>41</v>
      </c>
      <c r="G10" s="94">
        <v>41</v>
      </c>
      <c r="H10" s="91">
        <v>29</v>
      </c>
      <c r="I10" s="92">
        <v>29</v>
      </c>
      <c r="J10" s="93">
        <v>40</v>
      </c>
      <c r="K10" s="94">
        <v>40</v>
      </c>
      <c r="L10" s="91">
        <v>2</v>
      </c>
      <c r="M10" s="92">
        <v>2</v>
      </c>
      <c r="N10" s="93">
        <v>13</v>
      </c>
      <c r="O10" s="94">
        <v>13</v>
      </c>
      <c r="P10" s="195">
        <v>45</v>
      </c>
      <c r="Q10" s="92">
        <v>45</v>
      </c>
      <c r="R10" s="93">
        <v>34</v>
      </c>
      <c r="S10" s="94">
        <v>34</v>
      </c>
      <c r="T10" s="91">
        <v>40</v>
      </c>
      <c r="U10" s="92">
        <v>40</v>
      </c>
      <c r="V10" s="93">
        <v>3</v>
      </c>
      <c r="W10" s="94">
        <v>3</v>
      </c>
      <c r="X10" s="246">
        <f t="shared" si="1"/>
        <v>254.5</v>
      </c>
      <c r="Y10" s="247">
        <f t="shared" si="1"/>
        <v>254.5</v>
      </c>
      <c r="Z10" s="95">
        <f t="shared" si="0"/>
        <v>25.45</v>
      </c>
      <c r="AA10" s="120">
        <f t="shared" si="0"/>
        <v>25.45</v>
      </c>
    </row>
    <row r="11" spans="1:27" ht="13.5" customHeight="1">
      <c r="A11" s="83" t="s">
        <v>168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6">
        <f t="shared" si="1"/>
        <v>14</v>
      </c>
      <c r="Y11" s="247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239</v>
      </c>
      <c r="B12" s="344">
        <v>30</v>
      </c>
      <c r="C12" s="356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6">
        <f>X13+X14+X15+X16+X17+X18+X19+X20+X21</f>
        <v>304</v>
      </c>
      <c r="Y12" s="247">
        <f>Y13+Y14+Y15+Y16+Y17+Y18+Y19+Y20+Y21</f>
        <v>304</v>
      </c>
      <c r="Z12" s="95">
        <f t="shared" si="0"/>
        <v>30.4</v>
      </c>
      <c r="AA12" s="120">
        <f t="shared" si="0"/>
        <v>30.4</v>
      </c>
      <c r="AC12" s="77"/>
    </row>
    <row r="13" spans="1:27" ht="15">
      <c r="A13" s="76" t="s">
        <v>169</v>
      </c>
      <c r="B13" s="345"/>
      <c r="C13" s="357"/>
      <c r="D13" s="91"/>
      <c r="E13" s="92"/>
      <c r="F13" s="93"/>
      <c r="G13" s="94"/>
      <c r="H13" s="91"/>
      <c r="I13" s="92"/>
      <c r="J13" s="93"/>
      <c r="K13" s="94"/>
      <c r="L13" s="91">
        <v>14</v>
      </c>
      <c r="M13" s="92">
        <v>14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6">
        <f aca="true" t="shared" si="2" ref="X13:Y23">V13+T13+R13+P13+N13+L13+J13+H13+F13+D13</f>
        <v>14</v>
      </c>
      <c r="Y13" s="247">
        <f t="shared" si="2"/>
        <v>14</v>
      </c>
      <c r="Z13" s="95">
        <f t="shared" si="0"/>
        <v>1.4</v>
      </c>
      <c r="AA13" s="120">
        <f t="shared" si="0"/>
        <v>1.4</v>
      </c>
    </row>
    <row r="14" spans="1:27" ht="14.25" customHeight="1">
      <c r="A14" s="76" t="s">
        <v>170</v>
      </c>
      <c r="B14" s="345"/>
      <c r="C14" s="357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/>
      <c r="S14" s="94"/>
      <c r="T14" s="91">
        <v>12</v>
      </c>
      <c r="U14" s="92">
        <v>12</v>
      </c>
      <c r="V14" s="93"/>
      <c r="W14" s="94"/>
      <c r="X14" s="246">
        <f t="shared" si="2"/>
        <v>32</v>
      </c>
      <c r="Y14" s="247">
        <f t="shared" si="2"/>
        <v>32</v>
      </c>
      <c r="Z14" s="95">
        <f t="shared" si="0"/>
        <v>3.2</v>
      </c>
      <c r="AA14" s="120">
        <f t="shared" si="0"/>
        <v>3.2</v>
      </c>
    </row>
    <row r="15" spans="1:27" ht="13.5" customHeight="1">
      <c r="A15" s="76" t="s">
        <v>171</v>
      </c>
      <c r="B15" s="345"/>
      <c r="C15" s="357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6">
        <f t="shared" si="2"/>
        <v>4</v>
      </c>
      <c r="Y15" s="247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5">
      <c r="A16" s="76" t="s">
        <v>172</v>
      </c>
      <c r="B16" s="345"/>
      <c r="C16" s="357"/>
      <c r="D16" s="91">
        <v>14</v>
      </c>
      <c r="E16" s="92">
        <v>14</v>
      </c>
      <c r="F16" s="93">
        <v>28</v>
      </c>
      <c r="G16" s="94">
        <v>28</v>
      </c>
      <c r="H16" s="91"/>
      <c r="I16" s="92"/>
      <c r="J16" s="93">
        <v>40</v>
      </c>
      <c r="K16" s="94">
        <v>40</v>
      </c>
      <c r="L16" s="195">
        <v>12</v>
      </c>
      <c r="M16" s="92">
        <v>12</v>
      </c>
      <c r="N16" s="93"/>
      <c r="O16" s="94"/>
      <c r="P16" s="91">
        <v>40</v>
      </c>
      <c r="Q16" s="92">
        <v>40</v>
      </c>
      <c r="R16" s="93"/>
      <c r="S16" s="94"/>
      <c r="T16" s="91">
        <v>8</v>
      </c>
      <c r="U16" s="92">
        <v>8</v>
      </c>
      <c r="V16" s="93">
        <v>4</v>
      </c>
      <c r="W16" s="94">
        <v>4</v>
      </c>
      <c r="X16" s="246">
        <f t="shared" si="2"/>
        <v>146</v>
      </c>
      <c r="Y16" s="247">
        <f t="shared" si="2"/>
        <v>146</v>
      </c>
      <c r="Z16" s="95">
        <f t="shared" si="0"/>
        <v>14.6</v>
      </c>
      <c r="AA16" s="120">
        <f t="shared" si="0"/>
        <v>14.6</v>
      </c>
    </row>
    <row r="17" spans="1:27" ht="13.5" customHeight="1">
      <c r="A17" s="76" t="s">
        <v>173</v>
      </c>
      <c r="B17" s="345"/>
      <c r="C17" s="357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6">
        <f t="shared" si="2"/>
        <v>20</v>
      </c>
      <c r="Y17" s="247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174</v>
      </c>
      <c r="B18" s="345"/>
      <c r="C18" s="357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14</v>
      </c>
      <c r="Q18" s="92">
        <v>14</v>
      </c>
      <c r="R18" s="93"/>
      <c r="S18" s="94"/>
      <c r="T18" s="91"/>
      <c r="U18" s="92"/>
      <c r="V18" s="93"/>
      <c r="W18" s="94"/>
      <c r="X18" s="246">
        <f t="shared" si="2"/>
        <v>14</v>
      </c>
      <c r="Y18" s="247">
        <f t="shared" si="2"/>
        <v>14</v>
      </c>
      <c r="Z18" s="95">
        <f t="shared" si="0"/>
        <v>1.4</v>
      </c>
      <c r="AA18" s="120">
        <f t="shared" si="0"/>
        <v>1.4</v>
      </c>
    </row>
    <row r="19" spans="1:27" ht="14.25" customHeight="1">
      <c r="A19" s="76" t="s">
        <v>175</v>
      </c>
      <c r="B19" s="345"/>
      <c r="C19" s="357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34</v>
      </c>
      <c r="W19" s="94">
        <v>34</v>
      </c>
      <c r="X19" s="246">
        <f t="shared" si="2"/>
        <v>34</v>
      </c>
      <c r="Y19" s="247">
        <f t="shared" si="2"/>
        <v>34</v>
      </c>
      <c r="Z19" s="95">
        <f t="shared" si="0"/>
        <v>3.4</v>
      </c>
      <c r="AA19" s="120">
        <f t="shared" si="0"/>
        <v>3.4</v>
      </c>
    </row>
    <row r="20" spans="1:27" ht="14.25" customHeight="1">
      <c r="A20" s="76" t="s">
        <v>176</v>
      </c>
      <c r="B20" s="345"/>
      <c r="C20" s="357"/>
      <c r="D20" s="91"/>
      <c r="E20" s="92"/>
      <c r="F20" s="93"/>
      <c r="G20" s="94"/>
      <c r="H20" s="91"/>
      <c r="I20" s="92"/>
      <c r="J20" s="93">
        <v>20</v>
      </c>
      <c r="K20" s="94">
        <v>20</v>
      </c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6">
        <f t="shared" si="2"/>
        <v>20</v>
      </c>
      <c r="Y20" s="247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177</v>
      </c>
      <c r="B21" s="346"/>
      <c r="C21" s="358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6">
        <f t="shared" si="2"/>
        <v>20</v>
      </c>
      <c r="Y21" s="247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178</v>
      </c>
      <c r="B22" s="89">
        <v>8</v>
      </c>
      <c r="C22" s="90">
        <v>8</v>
      </c>
      <c r="D22" s="91"/>
      <c r="E22" s="92"/>
      <c r="F22" s="93">
        <v>34</v>
      </c>
      <c r="G22" s="94">
        <v>34</v>
      </c>
      <c r="H22" s="91"/>
      <c r="I22" s="92"/>
      <c r="J22" s="93">
        <v>5</v>
      </c>
      <c r="K22" s="94">
        <v>5</v>
      </c>
      <c r="L22" s="91"/>
      <c r="M22" s="92"/>
      <c r="N22" s="93">
        <v>30</v>
      </c>
      <c r="O22" s="94">
        <v>30</v>
      </c>
      <c r="P22" s="91">
        <v>12</v>
      </c>
      <c r="Q22" s="92">
        <v>12</v>
      </c>
      <c r="R22" s="93"/>
      <c r="S22" s="94"/>
      <c r="T22" s="91"/>
      <c r="U22" s="92"/>
      <c r="V22" s="93"/>
      <c r="W22" s="94"/>
      <c r="X22" s="246">
        <f t="shared" si="2"/>
        <v>81</v>
      </c>
      <c r="Y22" s="247">
        <f t="shared" si="2"/>
        <v>81</v>
      </c>
      <c r="Z22" s="95">
        <f t="shared" si="0"/>
        <v>8.1</v>
      </c>
      <c r="AA22" s="120">
        <f t="shared" si="0"/>
        <v>8.1</v>
      </c>
    </row>
    <row r="23" spans="1:28" ht="25.5" customHeight="1">
      <c r="A23" s="83" t="s">
        <v>350</v>
      </c>
      <c r="B23" s="96">
        <v>200</v>
      </c>
      <c r="C23" s="90">
        <v>120</v>
      </c>
      <c r="D23" s="91">
        <v>61</v>
      </c>
      <c r="E23" s="253">
        <v>36.6</v>
      </c>
      <c r="F23" s="93">
        <v>220</v>
      </c>
      <c r="G23" s="192">
        <v>132</v>
      </c>
      <c r="H23" s="91">
        <v>276</v>
      </c>
      <c r="I23" s="92">
        <v>165.6</v>
      </c>
      <c r="J23" s="93">
        <v>257</v>
      </c>
      <c r="K23" s="254">
        <v>154.2</v>
      </c>
      <c r="L23" s="91">
        <v>334</v>
      </c>
      <c r="M23" s="107">
        <v>200.4</v>
      </c>
      <c r="N23" s="93">
        <v>55</v>
      </c>
      <c r="O23" s="190">
        <v>33</v>
      </c>
      <c r="P23" s="91">
        <v>256</v>
      </c>
      <c r="Q23" s="188">
        <v>153.6</v>
      </c>
      <c r="R23" s="93">
        <v>110</v>
      </c>
      <c r="S23" s="94">
        <v>66</v>
      </c>
      <c r="T23" s="91">
        <v>210</v>
      </c>
      <c r="U23" s="253">
        <v>126</v>
      </c>
      <c r="V23" s="93">
        <v>225</v>
      </c>
      <c r="W23" s="254">
        <v>135</v>
      </c>
      <c r="X23" s="248">
        <f t="shared" si="2"/>
        <v>2004</v>
      </c>
      <c r="Y23" s="249">
        <f t="shared" si="2"/>
        <v>1202.3999999999999</v>
      </c>
      <c r="Z23" s="95">
        <f t="shared" si="0"/>
        <v>200.4</v>
      </c>
      <c r="AA23" s="120">
        <f t="shared" si="0"/>
        <v>120.23999999999998</v>
      </c>
      <c r="AB23" s="266"/>
    </row>
    <row r="24" spans="1:27" ht="13.5" customHeight="1">
      <c r="A24" s="84" t="s">
        <v>228</v>
      </c>
      <c r="B24" s="350">
        <v>226</v>
      </c>
      <c r="C24" s="353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50">
        <f>X25+X26+X27+X28+X29+X30+X31+X32+X33+X34+X35+X36+X37+X38+X39</f>
        <v>2428</v>
      </c>
      <c r="Y24" s="250">
        <f>Y25+Y26+Y27+Y28+Y29+Y30+Y31+Y32+Y33+Y34+Y35+Y36+Y37+Y38+Y39</f>
        <v>1791.18</v>
      </c>
      <c r="Z24" s="250">
        <f>Z25+Z26+Z27+Z28+Z29+Z30+Z31+Z32+Z33+Z34+Z35+Z36+Z37+Z38+Z39</f>
        <v>242.8</v>
      </c>
      <c r="AA24" s="250">
        <f>AA25+AA26+AA27+AA28+AA29+AA30+AA31+AA32+AA33+AA34+AA35+AA36+AA37+AA38+AA39</f>
        <v>179.118</v>
      </c>
    </row>
    <row r="25" spans="1:27" ht="13.5" customHeight="1">
      <c r="A25" s="76" t="s">
        <v>179</v>
      </c>
      <c r="B25" s="351"/>
      <c r="C25" s="354"/>
      <c r="D25" s="91"/>
      <c r="E25" s="92"/>
      <c r="F25" s="93"/>
      <c r="G25" s="94"/>
      <c r="H25" s="91">
        <v>46</v>
      </c>
      <c r="I25" s="92">
        <v>41</v>
      </c>
      <c r="J25" s="93"/>
      <c r="K25" s="94"/>
      <c r="L25" s="91"/>
      <c r="M25" s="92"/>
      <c r="N25" s="93"/>
      <c r="O25" s="94"/>
      <c r="P25" s="91">
        <v>15</v>
      </c>
      <c r="Q25" s="92">
        <v>14.25</v>
      </c>
      <c r="R25" s="103"/>
      <c r="S25" s="104"/>
      <c r="T25" s="91">
        <v>14</v>
      </c>
      <c r="U25" s="92">
        <v>13.3</v>
      </c>
      <c r="V25" s="103"/>
      <c r="W25" s="104"/>
      <c r="X25" s="91">
        <f aca="true" t="shared" si="3" ref="X25:Y39">V25+T25+R25+P25+N25+L25+J25+H25+F25+D25</f>
        <v>75</v>
      </c>
      <c r="Y25" s="92">
        <f t="shared" si="3"/>
        <v>68.55</v>
      </c>
      <c r="Z25" s="95">
        <f t="shared" si="0"/>
        <v>7.5</v>
      </c>
      <c r="AA25" s="120">
        <f t="shared" si="0"/>
        <v>6.8549999999999995</v>
      </c>
    </row>
    <row r="26" spans="1:27" ht="13.5" customHeight="1">
      <c r="A26" s="85" t="s">
        <v>180</v>
      </c>
      <c r="B26" s="351"/>
      <c r="C26" s="354"/>
      <c r="D26" s="101"/>
      <c r="E26" s="102"/>
      <c r="F26" s="103">
        <v>48</v>
      </c>
      <c r="G26" s="104">
        <v>40.8</v>
      </c>
      <c r="H26" s="101"/>
      <c r="I26" s="102"/>
      <c r="J26" s="103"/>
      <c r="K26" s="104"/>
      <c r="L26" s="101">
        <v>48</v>
      </c>
      <c r="M26" s="102">
        <v>40.8</v>
      </c>
      <c r="N26" s="103"/>
      <c r="O26" s="104"/>
      <c r="P26" s="101">
        <v>12</v>
      </c>
      <c r="Q26" s="102">
        <v>10.2</v>
      </c>
      <c r="R26" s="103"/>
      <c r="S26" s="104"/>
      <c r="T26" s="101"/>
      <c r="U26" s="102"/>
      <c r="V26" s="103"/>
      <c r="W26" s="104"/>
      <c r="X26" s="101">
        <f t="shared" si="3"/>
        <v>108</v>
      </c>
      <c r="Y26" s="102">
        <f t="shared" si="3"/>
        <v>91.8</v>
      </c>
      <c r="Z26" s="105">
        <f t="shared" si="0"/>
        <v>10.8</v>
      </c>
      <c r="AA26" s="121">
        <f t="shared" si="0"/>
        <v>9.18</v>
      </c>
    </row>
    <row r="27" spans="1:27" ht="13.5" customHeight="1">
      <c r="A27" s="76" t="s">
        <v>181</v>
      </c>
      <c r="B27" s="351"/>
      <c r="C27" s="354"/>
      <c r="D27" s="91">
        <v>1</v>
      </c>
      <c r="E27" s="92">
        <v>0.8</v>
      </c>
      <c r="F27" s="93">
        <v>4</v>
      </c>
      <c r="G27" s="106">
        <v>3.2</v>
      </c>
      <c r="H27" s="91">
        <v>1</v>
      </c>
      <c r="I27" s="107">
        <v>0.8</v>
      </c>
      <c r="J27" s="93">
        <v>3</v>
      </c>
      <c r="K27" s="94">
        <v>2.4</v>
      </c>
      <c r="L27" s="91">
        <v>4</v>
      </c>
      <c r="M27" s="107">
        <v>3.2</v>
      </c>
      <c r="N27" s="93">
        <v>1</v>
      </c>
      <c r="O27" s="106">
        <v>0.8</v>
      </c>
      <c r="P27" s="91">
        <v>7</v>
      </c>
      <c r="Q27" s="92">
        <v>5.6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6">
        <f t="shared" si="3"/>
        <v>26</v>
      </c>
      <c r="Y27" s="247">
        <f t="shared" si="3"/>
        <v>20.8</v>
      </c>
      <c r="Z27" s="108">
        <f t="shared" si="0"/>
        <v>2.6</v>
      </c>
      <c r="AA27" s="120">
        <f t="shared" si="0"/>
        <v>2.08</v>
      </c>
    </row>
    <row r="28" spans="1:27" ht="13.5" customHeight="1">
      <c r="A28" s="76" t="s">
        <v>268</v>
      </c>
      <c r="B28" s="351"/>
      <c r="C28" s="354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6">
        <f t="shared" si="3"/>
        <v>14.000000000000002</v>
      </c>
      <c r="Y28" s="247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371</v>
      </c>
      <c r="B29" s="351"/>
      <c r="C29" s="354"/>
      <c r="D29" s="101">
        <v>152</v>
      </c>
      <c r="E29" s="102">
        <v>79.04</v>
      </c>
      <c r="F29" s="103"/>
      <c r="G29" s="104"/>
      <c r="H29" s="101"/>
      <c r="I29" s="102"/>
      <c r="J29" s="103"/>
      <c r="K29" s="104"/>
      <c r="L29" s="101"/>
      <c r="M29" s="102"/>
      <c r="N29" s="103">
        <v>152</v>
      </c>
      <c r="O29" s="104">
        <v>79.04</v>
      </c>
      <c r="P29" s="101"/>
      <c r="Q29" s="102"/>
      <c r="R29" s="103"/>
      <c r="S29" s="104"/>
      <c r="T29" s="101"/>
      <c r="U29" s="102"/>
      <c r="V29" s="103"/>
      <c r="W29" s="104"/>
      <c r="X29" s="101">
        <f t="shared" si="3"/>
        <v>304</v>
      </c>
      <c r="Y29" s="102">
        <f t="shared" si="3"/>
        <v>158.08</v>
      </c>
      <c r="Z29" s="105">
        <f t="shared" si="0"/>
        <v>30.4</v>
      </c>
      <c r="AA29" s="121">
        <f t="shared" si="0"/>
        <v>15.808000000000002</v>
      </c>
    </row>
    <row r="30" spans="1:27" ht="14.25" customHeight="1">
      <c r="A30" s="76" t="s">
        <v>182</v>
      </c>
      <c r="B30" s="351"/>
      <c r="C30" s="354"/>
      <c r="D30" s="91">
        <v>1</v>
      </c>
      <c r="E30" s="92">
        <v>1</v>
      </c>
      <c r="F30" s="93">
        <v>1</v>
      </c>
      <c r="G30" s="94">
        <v>1</v>
      </c>
      <c r="H30" s="91">
        <v>0</v>
      </c>
      <c r="I30" s="92">
        <v>0</v>
      </c>
      <c r="J30" s="93">
        <v>7</v>
      </c>
      <c r="K30" s="94">
        <v>7</v>
      </c>
      <c r="L30" s="91">
        <v>3</v>
      </c>
      <c r="M30" s="92">
        <v>3</v>
      </c>
      <c r="N30" s="93">
        <v>0</v>
      </c>
      <c r="O30" s="94">
        <v>0</v>
      </c>
      <c r="P30" s="91">
        <v>0</v>
      </c>
      <c r="Q30" s="92">
        <v>0</v>
      </c>
      <c r="R30" s="93">
        <v>2</v>
      </c>
      <c r="S30" s="94">
        <v>2</v>
      </c>
      <c r="T30" s="91">
        <v>8</v>
      </c>
      <c r="U30" s="92">
        <v>8</v>
      </c>
      <c r="V30" s="93">
        <v>1</v>
      </c>
      <c r="W30" s="94">
        <v>1</v>
      </c>
      <c r="X30" s="246">
        <f t="shared" si="3"/>
        <v>23</v>
      </c>
      <c r="Y30" s="247">
        <f t="shared" si="3"/>
        <v>23</v>
      </c>
      <c r="Z30" s="95">
        <f t="shared" si="0"/>
        <v>2.3</v>
      </c>
      <c r="AA30" s="120">
        <f t="shared" si="0"/>
        <v>2.3</v>
      </c>
    </row>
    <row r="31" spans="1:27" ht="14.25" customHeight="1">
      <c r="A31" s="76" t="s">
        <v>183</v>
      </c>
      <c r="B31" s="351"/>
      <c r="C31" s="354"/>
      <c r="D31" s="91">
        <v>80</v>
      </c>
      <c r="E31" s="92">
        <v>60</v>
      </c>
      <c r="F31" s="93">
        <v>11</v>
      </c>
      <c r="G31" s="94">
        <v>8.25</v>
      </c>
      <c r="H31" s="91">
        <v>68</v>
      </c>
      <c r="I31" s="92">
        <v>51</v>
      </c>
      <c r="J31" s="93">
        <v>44</v>
      </c>
      <c r="K31" s="94">
        <v>33</v>
      </c>
      <c r="L31" s="91">
        <v>46</v>
      </c>
      <c r="M31" s="92">
        <v>34.5</v>
      </c>
      <c r="N31" s="93">
        <v>68</v>
      </c>
      <c r="O31" s="106">
        <v>51</v>
      </c>
      <c r="P31" s="195">
        <v>18</v>
      </c>
      <c r="Q31" s="92">
        <v>13.5</v>
      </c>
      <c r="R31" s="93">
        <v>126</v>
      </c>
      <c r="S31" s="94">
        <v>94.5</v>
      </c>
      <c r="T31" s="195">
        <v>53</v>
      </c>
      <c r="U31" s="92">
        <v>39.75</v>
      </c>
      <c r="V31" s="93">
        <v>65</v>
      </c>
      <c r="W31" s="94">
        <v>48.75</v>
      </c>
      <c r="X31" s="91">
        <f t="shared" si="3"/>
        <v>579</v>
      </c>
      <c r="Y31" s="92">
        <f t="shared" si="3"/>
        <v>434.25</v>
      </c>
      <c r="Z31" s="95">
        <f t="shared" si="0"/>
        <v>57.9</v>
      </c>
      <c r="AA31" s="120">
        <f t="shared" si="0"/>
        <v>43.425</v>
      </c>
    </row>
    <row r="32" spans="1:27" ht="14.25" customHeight="1">
      <c r="A32" s="197" t="s">
        <v>372</v>
      </c>
      <c r="B32" s="351"/>
      <c r="C32" s="354"/>
      <c r="D32" s="101"/>
      <c r="E32" s="102"/>
      <c r="F32" s="103"/>
      <c r="G32" s="104"/>
      <c r="H32" s="101"/>
      <c r="I32" s="102"/>
      <c r="J32" s="103">
        <v>100</v>
      </c>
      <c r="K32" s="104">
        <v>67</v>
      </c>
      <c r="L32" s="101"/>
      <c r="M32" s="102"/>
      <c r="N32" s="103"/>
      <c r="O32" s="104"/>
      <c r="P32" s="101"/>
      <c r="Q32" s="102"/>
      <c r="R32" s="103">
        <v>80</v>
      </c>
      <c r="S32" s="104">
        <v>53.6</v>
      </c>
      <c r="T32" s="101">
        <v>100</v>
      </c>
      <c r="U32" s="102">
        <v>67</v>
      </c>
      <c r="V32" s="103">
        <v>50</v>
      </c>
      <c r="W32" s="104">
        <v>33.5</v>
      </c>
      <c r="X32" s="101">
        <f t="shared" si="3"/>
        <v>330</v>
      </c>
      <c r="Y32" s="102">
        <f t="shared" si="3"/>
        <v>221.1</v>
      </c>
      <c r="Z32" s="105">
        <f t="shared" si="0"/>
        <v>33</v>
      </c>
      <c r="AA32" s="121">
        <f t="shared" si="0"/>
        <v>22.11</v>
      </c>
    </row>
    <row r="33" spans="1:27" ht="14.25" customHeight="1">
      <c r="A33" s="76" t="s">
        <v>184</v>
      </c>
      <c r="B33" s="351"/>
      <c r="C33" s="354"/>
      <c r="D33" s="91">
        <v>35</v>
      </c>
      <c r="E33" s="249">
        <v>29.4</v>
      </c>
      <c r="F33" s="93">
        <v>29</v>
      </c>
      <c r="G33" s="190">
        <v>24.36</v>
      </c>
      <c r="H33" s="91">
        <v>6</v>
      </c>
      <c r="I33" s="100">
        <v>5.04</v>
      </c>
      <c r="J33" s="93">
        <v>59</v>
      </c>
      <c r="K33" s="242">
        <v>49.56</v>
      </c>
      <c r="L33" s="91">
        <v>47</v>
      </c>
      <c r="M33" s="100">
        <v>39.48</v>
      </c>
      <c r="N33" s="93">
        <v>20</v>
      </c>
      <c r="O33" s="190">
        <v>16.8</v>
      </c>
      <c r="P33" s="91">
        <v>16</v>
      </c>
      <c r="Q33" s="100">
        <v>13.44</v>
      </c>
      <c r="R33" s="93">
        <v>24</v>
      </c>
      <c r="S33" s="242">
        <v>20.16</v>
      </c>
      <c r="T33" s="91">
        <v>66</v>
      </c>
      <c r="U33" s="188">
        <v>55.44</v>
      </c>
      <c r="V33" s="93">
        <v>43</v>
      </c>
      <c r="W33" s="242">
        <v>36.12</v>
      </c>
      <c r="X33" s="246">
        <f t="shared" si="3"/>
        <v>345</v>
      </c>
      <c r="Y33" s="247">
        <f t="shared" si="3"/>
        <v>289.79999999999995</v>
      </c>
      <c r="Z33" s="95">
        <f t="shared" si="0"/>
        <v>34.5</v>
      </c>
      <c r="AA33" s="120">
        <f t="shared" si="0"/>
        <v>28.979999999999997</v>
      </c>
    </row>
    <row r="34" spans="1:27" ht="12.75" customHeight="1">
      <c r="A34" s="76" t="s">
        <v>185</v>
      </c>
      <c r="B34" s="351"/>
      <c r="C34" s="354"/>
      <c r="D34" s="91">
        <v>12</v>
      </c>
      <c r="E34" s="92">
        <v>9.6</v>
      </c>
      <c r="F34" s="93">
        <v>50</v>
      </c>
      <c r="G34" s="106">
        <v>40</v>
      </c>
      <c r="H34" s="91"/>
      <c r="I34" s="92"/>
      <c r="J34" s="93">
        <v>44</v>
      </c>
      <c r="K34" s="94">
        <v>35.2</v>
      </c>
      <c r="L34" s="91">
        <v>150</v>
      </c>
      <c r="M34" s="92">
        <v>120</v>
      </c>
      <c r="N34" s="93">
        <v>0</v>
      </c>
      <c r="O34" s="94">
        <v>0</v>
      </c>
      <c r="P34" s="91">
        <v>44</v>
      </c>
      <c r="Q34" s="92">
        <v>35.2</v>
      </c>
      <c r="R34" s="93">
        <v>15</v>
      </c>
      <c r="S34" s="94">
        <v>12</v>
      </c>
      <c r="T34" s="91">
        <v>23</v>
      </c>
      <c r="U34" s="243">
        <v>18.4</v>
      </c>
      <c r="V34" s="93">
        <v>44</v>
      </c>
      <c r="W34" s="94">
        <v>35.2</v>
      </c>
      <c r="X34" s="246">
        <f t="shared" si="3"/>
        <v>382</v>
      </c>
      <c r="Y34" s="247">
        <f t="shared" si="3"/>
        <v>305.6</v>
      </c>
      <c r="Z34" s="95">
        <f t="shared" si="0"/>
        <v>38.2</v>
      </c>
      <c r="AA34" s="120">
        <f t="shared" si="0"/>
        <v>30.560000000000002</v>
      </c>
    </row>
    <row r="35" spans="1:27" ht="12.75" customHeight="1">
      <c r="A35" s="76" t="s">
        <v>186</v>
      </c>
      <c r="B35" s="351"/>
      <c r="C35" s="354"/>
      <c r="D35" s="91">
        <v>13</v>
      </c>
      <c r="E35" s="92">
        <v>9.8</v>
      </c>
      <c r="F35" s="93"/>
      <c r="G35" s="94"/>
      <c r="H35" s="91"/>
      <c r="I35" s="92"/>
      <c r="J35" s="93"/>
      <c r="K35" s="94"/>
      <c r="L35" s="91"/>
      <c r="M35" s="92"/>
      <c r="N35" s="93"/>
      <c r="O35" s="94"/>
      <c r="P35" s="91"/>
      <c r="Q35" s="107"/>
      <c r="R35" s="93">
        <v>32</v>
      </c>
      <c r="S35" s="94">
        <v>24</v>
      </c>
      <c r="T35" s="91"/>
      <c r="U35" s="92"/>
      <c r="V35" s="93"/>
      <c r="W35" s="94"/>
      <c r="X35" s="91">
        <f t="shared" si="3"/>
        <v>45</v>
      </c>
      <c r="Y35" s="92">
        <f t="shared" si="3"/>
        <v>33.8</v>
      </c>
      <c r="Z35" s="95">
        <f t="shared" si="0"/>
        <v>4.5</v>
      </c>
      <c r="AA35" s="120">
        <f t="shared" si="0"/>
        <v>3.38</v>
      </c>
    </row>
    <row r="36" spans="1:27" ht="12" customHeight="1">
      <c r="A36" s="85" t="s">
        <v>187</v>
      </c>
      <c r="B36" s="351"/>
      <c r="C36" s="354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5">
      <c r="A37" s="85" t="s">
        <v>370</v>
      </c>
      <c r="B37" s="351"/>
      <c r="C37" s="354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>
        <v>14</v>
      </c>
      <c r="U37" s="102">
        <v>10.5</v>
      </c>
      <c r="V37" s="103"/>
      <c r="W37" s="104"/>
      <c r="X37" s="101">
        <f t="shared" si="3"/>
        <v>14</v>
      </c>
      <c r="Y37" s="102">
        <f t="shared" si="3"/>
        <v>10.5</v>
      </c>
      <c r="Z37" s="105">
        <f aca="true" t="shared" si="4" ref="Z37:AA67">X37/10</f>
        <v>1.4</v>
      </c>
      <c r="AA37" s="121">
        <f t="shared" si="4"/>
        <v>1.05</v>
      </c>
    </row>
    <row r="38" spans="1:27" ht="30">
      <c r="A38" s="76" t="s">
        <v>188</v>
      </c>
      <c r="B38" s="351"/>
      <c r="C38" s="354"/>
      <c r="D38" s="91"/>
      <c r="E38" s="92"/>
      <c r="F38" s="93">
        <v>58</v>
      </c>
      <c r="G38" s="190">
        <v>37.7</v>
      </c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>
        <v>58</v>
      </c>
      <c r="S38" s="242">
        <v>37.7</v>
      </c>
      <c r="T38" s="91"/>
      <c r="U38" s="92"/>
      <c r="V38" s="93"/>
      <c r="W38" s="94"/>
      <c r="X38" s="246">
        <f t="shared" si="3"/>
        <v>116</v>
      </c>
      <c r="Y38" s="247">
        <f t="shared" si="3"/>
        <v>75.4</v>
      </c>
      <c r="Z38" s="95">
        <f t="shared" si="4"/>
        <v>11.6</v>
      </c>
      <c r="AA38" s="120">
        <f t="shared" si="4"/>
        <v>7.540000000000001</v>
      </c>
    </row>
    <row r="39" spans="1:27" ht="15">
      <c r="A39" s="76" t="s">
        <v>245</v>
      </c>
      <c r="B39" s="352"/>
      <c r="C39" s="355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7</v>
      </c>
      <c r="N39" s="93">
        <v>53</v>
      </c>
      <c r="O39" s="94">
        <v>34.5</v>
      </c>
      <c r="P39" s="91"/>
      <c r="Q39" s="92"/>
      <c r="R39" s="93"/>
      <c r="S39" s="94"/>
      <c r="T39" s="91"/>
      <c r="U39" s="92"/>
      <c r="V39" s="93">
        <v>7</v>
      </c>
      <c r="W39" s="242">
        <v>7</v>
      </c>
      <c r="X39" s="246">
        <f t="shared" si="3"/>
        <v>67</v>
      </c>
      <c r="Y39" s="247">
        <f t="shared" si="3"/>
        <v>48.5</v>
      </c>
      <c r="Z39" s="95">
        <f t="shared" si="4"/>
        <v>6.7</v>
      </c>
      <c r="AA39" s="120">
        <f t="shared" si="4"/>
        <v>4.85</v>
      </c>
    </row>
    <row r="40" spans="1:27" ht="14.25" customHeight="1">
      <c r="A40" s="84" t="s">
        <v>189</v>
      </c>
      <c r="B40" s="344">
        <v>108</v>
      </c>
      <c r="C40" s="347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6">
        <f>X41+X42+X43+X44+X47</f>
        <v>1148</v>
      </c>
      <c r="Y40" s="247">
        <f>Y41+Y42+Y43+Y44+Y47</f>
        <v>950.24</v>
      </c>
      <c r="Z40" s="95">
        <f t="shared" si="4"/>
        <v>114.8</v>
      </c>
      <c r="AA40" s="275">
        <f t="shared" si="4"/>
        <v>95.024</v>
      </c>
    </row>
    <row r="41" spans="1:27" ht="15">
      <c r="A41" s="76" t="s">
        <v>190</v>
      </c>
      <c r="B41" s="345"/>
      <c r="C41" s="348"/>
      <c r="D41" s="91">
        <v>108</v>
      </c>
      <c r="E41" s="92">
        <v>95</v>
      </c>
      <c r="F41" s="93">
        <v>108</v>
      </c>
      <c r="G41" s="190">
        <v>95</v>
      </c>
      <c r="H41" s="91"/>
      <c r="I41" s="92"/>
      <c r="J41" s="93">
        <v>108</v>
      </c>
      <c r="K41" s="94">
        <v>95</v>
      </c>
      <c r="L41" s="91">
        <v>108</v>
      </c>
      <c r="M41" s="92">
        <v>95</v>
      </c>
      <c r="N41" s="93">
        <v>108</v>
      </c>
      <c r="O41" s="106">
        <v>95</v>
      </c>
      <c r="P41" s="91">
        <v>108</v>
      </c>
      <c r="Q41" s="92">
        <v>95</v>
      </c>
      <c r="R41" s="93">
        <v>108</v>
      </c>
      <c r="S41" s="94">
        <v>95</v>
      </c>
      <c r="T41" s="91">
        <v>108</v>
      </c>
      <c r="U41" s="100">
        <v>95</v>
      </c>
      <c r="V41" s="91"/>
      <c r="W41" s="94"/>
      <c r="X41" s="246">
        <f aca="true" t="shared" si="5" ref="X41:Y54">V41+T41+R41+P41+N41+L41+J41+H41+F41+D41</f>
        <v>864</v>
      </c>
      <c r="Y41" s="247">
        <f t="shared" si="5"/>
        <v>760</v>
      </c>
      <c r="Z41" s="95">
        <f t="shared" si="4"/>
        <v>86.4</v>
      </c>
      <c r="AA41" s="120">
        <f t="shared" si="4"/>
        <v>76</v>
      </c>
    </row>
    <row r="42" spans="1:27" ht="15">
      <c r="A42" s="76" t="s">
        <v>191</v>
      </c>
      <c r="B42" s="345"/>
      <c r="C42" s="348"/>
      <c r="D42" s="91"/>
      <c r="E42" s="92"/>
      <c r="F42" s="93"/>
      <c r="G42" s="94"/>
      <c r="H42" s="91"/>
      <c r="I42" s="92"/>
      <c r="J42" s="93"/>
      <c r="K42" s="94"/>
      <c r="L42" s="91"/>
      <c r="M42" s="92"/>
      <c r="N42" s="93"/>
      <c r="O42" s="94"/>
      <c r="P42" s="91"/>
      <c r="Q42" s="92"/>
      <c r="R42" s="93"/>
      <c r="S42" s="94"/>
      <c r="T42" s="91"/>
      <c r="U42" s="92"/>
      <c r="V42" s="93"/>
      <c r="W42" s="94"/>
      <c r="X42" s="246">
        <f t="shared" si="5"/>
        <v>0</v>
      </c>
      <c r="Y42" s="247">
        <f t="shared" si="5"/>
        <v>0</v>
      </c>
      <c r="Z42" s="95">
        <f t="shared" si="4"/>
        <v>0</v>
      </c>
      <c r="AA42" s="120">
        <f t="shared" si="4"/>
        <v>0</v>
      </c>
    </row>
    <row r="43" spans="1:27" ht="12.75" customHeight="1">
      <c r="A43" s="76" t="s">
        <v>331</v>
      </c>
      <c r="B43" s="345"/>
      <c r="C43" s="348"/>
      <c r="D43" s="91"/>
      <c r="E43" s="92"/>
      <c r="F43" s="93"/>
      <c r="G43" s="94"/>
      <c r="H43" s="91"/>
      <c r="I43" s="92"/>
      <c r="J43" s="93"/>
      <c r="K43" s="94"/>
      <c r="L43" s="91"/>
      <c r="M43" s="92"/>
      <c r="N43" s="93"/>
      <c r="O43" s="94"/>
      <c r="P43" s="91"/>
      <c r="Q43" s="92"/>
      <c r="R43" s="93"/>
      <c r="S43" s="94"/>
      <c r="T43" s="91"/>
      <c r="U43" s="92"/>
      <c r="V43" s="93"/>
      <c r="W43" s="94"/>
      <c r="X43" s="246">
        <f t="shared" si="5"/>
        <v>0</v>
      </c>
      <c r="Y43" s="247">
        <f t="shared" si="5"/>
        <v>0</v>
      </c>
      <c r="Z43" s="95">
        <f t="shared" si="4"/>
        <v>0</v>
      </c>
      <c r="AA43" s="120">
        <f t="shared" si="4"/>
        <v>0</v>
      </c>
    </row>
    <row r="44" spans="1:27" ht="12.75" customHeight="1">
      <c r="A44" s="76" t="s">
        <v>192</v>
      </c>
      <c r="B44" s="345"/>
      <c r="C44" s="348"/>
      <c r="D44" s="91"/>
      <c r="E44" s="92"/>
      <c r="F44" s="93"/>
      <c r="G44" s="94"/>
      <c r="H44" s="91">
        <v>142</v>
      </c>
      <c r="I44" s="92">
        <v>95.1</v>
      </c>
      <c r="J44" s="93"/>
      <c r="K44" s="94"/>
      <c r="L44" s="91"/>
      <c r="M44" s="92"/>
      <c r="N44" s="93"/>
      <c r="O44" s="94"/>
      <c r="P44" s="91"/>
      <c r="Q44" s="92"/>
      <c r="R44" s="93"/>
      <c r="S44" s="94"/>
      <c r="T44" s="91"/>
      <c r="U44" s="92"/>
      <c r="V44" s="93">
        <v>142</v>
      </c>
      <c r="W44" s="94">
        <v>95.14</v>
      </c>
      <c r="X44" s="246">
        <f t="shared" si="5"/>
        <v>284</v>
      </c>
      <c r="Y44" s="247">
        <f t="shared" si="5"/>
        <v>190.24</v>
      </c>
      <c r="Z44" s="95">
        <f t="shared" si="4"/>
        <v>28.4</v>
      </c>
      <c r="AA44" s="120">
        <f t="shared" si="4"/>
        <v>19.024</v>
      </c>
    </row>
    <row r="45" spans="1:27" ht="15">
      <c r="A45" s="76" t="s">
        <v>193</v>
      </c>
      <c r="B45" s="345"/>
      <c r="C45" s="348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6">
        <f t="shared" si="5"/>
        <v>44</v>
      </c>
      <c r="Y45" s="247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194</v>
      </c>
      <c r="B46" s="345"/>
      <c r="C46" s="348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6">
        <f t="shared" si="5"/>
        <v>44</v>
      </c>
      <c r="Y46" s="247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195</v>
      </c>
      <c r="B47" s="346"/>
      <c r="C47" s="349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6">
        <f t="shared" si="5"/>
        <v>0</v>
      </c>
      <c r="Y47" s="247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246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6">
        <f t="shared" si="5"/>
        <v>1000</v>
      </c>
      <c r="Y48" s="247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4.25">
      <c r="A49" s="83" t="s">
        <v>196</v>
      </c>
      <c r="B49" s="89">
        <v>25</v>
      </c>
      <c r="C49" s="90">
        <v>25</v>
      </c>
      <c r="D49" s="91">
        <v>21</v>
      </c>
      <c r="E49" s="92">
        <v>21</v>
      </c>
      <c r="F49" s="93">
        <v>22</v>
      </c>
      <c r="G49" s="94">
        <v>22</v>
      </c>
      <c r="H49" s="91">
        <v>45</v>
      </c>
      <c r="I49" s="92">
        <v>45</v>
      </c>
      <c r="J49" s="193">
        <v>23</v>
      </c>
      <c r="K49" s="94">
        <v>23</v>
      </c>
      <c r="L49" s="91">
        <v>16</v>
      </c>
      <c r="M49" s="92">
        <v>16</v>
      </c>
      <c r="N49" s="93">
        <v>32</v>
      </c>
      <c r="O49" s="94">
        <v>32</v>
      </c>
      <c r="P49" s="91">
        <v>22</v>
      </c>
      <c r="Q49" s="92">
        <v>22</v>
      </c>
      <c r="R49" s="193">
        <v>35</v>
      </c>
      <c r="S49" s="94">
        <v>35</v>
      </c>
      <c r="T49" s="195">
        <v>23</v>
      </c>
      <c r="U49" s="92">
        <v>23</v>
      </c>
      <c r="V49" s="93">
        <v>17</v>
      </c>
      <c r="W49" s="94">
        <v>17</v>
      </c>
      <c r="X49" s="246">
        <f t="shared" si="5"/>
        <v>256</v>
      </c>
      <c r="Y49" s="247">
        <f t="shared" si="5"/>
        <v>256</v>
      </c>
      <c r="Z49" s="95">
        <f t="shared" si="4"/>
        <v>25.6</v>
      </c>
      <c r="AA49" s="120">
        <f t="shared" si="4"/>
        <v>25.6</v>
      </c>
    </row>
    <row r="50" spans="1:27" ht="15" customHeight="1">
      <c r="A50" s="83" t="s">
        <v>197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6">
        <f t="shared" si="5"/>
        <v>10</v>
      </c>
      <c r="Y50" s="247">
        <f t="shared" si="5"/>
        <v>10</v>
      </c>
      <c r="Z50" s="95">
        <f t="shared" si="4"/>
        <v>1</v>
      </c>
      <c r="AA50" s="120">
        <f t="shared" si="4"/>
        <v>1</v>
      </c>
    </row>
    <row r="51" spans="1:27" ht="14.25">
      <c r="A51" s="83" t="s">
        <v>198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6">
        <f t="shared" si="5"/>
        <v>5</v>
      </c>
      <c r="Y51" s="247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4.25">
      <c r="A52" s="83" t="s">
        <v>199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4">
        <v>0.72</v>
      </c>
      <c r="K52" s="94">
        <v>0.72</v>
      </c>
      <c r="L52" s="191">
        <v>0.36</v>
      </c>
      <c r="M52" s="92">
        <v>0.36</v>
      </c>
      <c r="N52" s="194">
        <v>0.72</v>
      </c>
      <c r="O52" s="94">
        <v>0.72</v>
      </c>
      <c r="P52" s="191">
        <v>0.36</v>
      </c>
      <c r="Q52" s="92">
        <v>0.36</v>
      </c>
      <c r="R52" s="194">
        <v>0.36</v>
      </c>
      <c r="S52" s="94">
        <v>0.36</v>
      </c>
      <c r="T52" s="191">
        <v>0.72</v>
      </c>
      <c r="U52" s="92">
        <v>0.72</v>
      </c>
      <c r="V52" s="93">
        <v>0.36</v>
      </c>
      <c r="W52" s="94">
        <v>0.36</v>
      </c>
      <c r="X52" s="246">
        <f t="shared" si="5"/>
        <v>5.039999999999999</v>
      </c>
      <c r="Y52" s="247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200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90">
        <v>72.8</v>
      </c>
      <c r="H53" s="191"/>
      <c r="I53" s="92"/>
      <c r="J53" s="93">
        <v>20</v>
      </c>
      <c r="K53" s="242">
        <v>18.2</v>
      </c>
      <c r="L53" s="91">
        <v>96</v>
      </c>
      <c r="M53" s="100">
        <v>90.6</v>
      </c>
      <c r="N53" s="93">
        <v>80</v>
      </c>
      <c r="O53" s="190">
        <v>72.8</v>
      </c>
      <c r="P53" s="91">
        <v>80</v>
      </c>
      <c r="Q53" s="100">
        <v>72.8</v>
      </c>
      <c r="R53" s="93"/>
      <c r="S53" s="94"/>
      <c r="T53" s="91">
        <v>20</v>
      </c>
      <c r="U53" s="188">
        <v>18.2</v>
      </c>
      <c r="V53" s="93">
        <v>100</v>
      </c>
      <c r="W53" s="242">
        <v>94.6</v>
      </c>
      <c r="X53" s="246">
        <f t="shared" si="5"/>
        <v>550</v>
      </c>
      <c r="Y53" s="247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8" t="s">
        <v>258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3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4">
        <v>100</v>
      </c>
      <c r="T54" s="91"/>
      <c r="U54" s="92"/>
      <c r="V54" s="93"/>
      <c r="W54" s="94"/>
      <c r="X54" s="246">
        <f t="shared" si="5"/>
        <v>230</v>
      </c>
      <c r="Y54" s="247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201</v>
      </c>
      <c r="B55" s="344">
        <v>34</v>
      </c>
      <c r="C55" s="347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6">
        <f>X56+X57</f>
        <v>340</v>
      </c>
      <c r="Y55" s="247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202</v>
      </c>
      <c r="B56" s="345"/>
      <c r="C56" s="348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42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8">
        <v>78.85</v>
      </c>
      <c r="V56" s="93"/>
      <c r="W56" s="94"/>
      <c r="X56" s="246">
        <f aca="true" t="shared" si="6" ref="X56:Y58">V56+T56+R56+P56+N56+L56+J56+H56+F56+D56</f>
        <v>280</v>
      </c>
      <c r="Y56" s="247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5">
      <c r="A57" s="76" t="s">
        <v>203</v>
      </c>
      <c r="B57" s="346"/>
      <c r="C57" s="349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6">
        <f t="shared" si="6"/>
        <v>60</v>
      </c>
      <c r="Y57" s="247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5" t="s">
        <v>284</v>
      </c>
      <c r="B58" s="259">
        <v>24.1</v>
      </c>
      <c r="C58" s="260">
        <v>20</v>
      </c>
      <c r="D58" s="91"/>
      <c r="E58" s="92"/>
      <c r="F58" s="93"/>
      <c r="G58" s="94"/>
      <c r="H58" s="261"/>
      <c r="I58" s="92"/>
      <c r="J58" s="262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62">
        <v>120.5</v>
      </c>
      <c r="U58" s="92">
        <v>100.02</v>
      </c>
      <c r="V58" s="93"/>
      <c r="W58" s="94"/>
      <c r="X58" s="246">
        <f t="shared" si="6"/>
        <v>241</v>
      </c>
      <c r="Y58" s="247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243</v>
      </c>
      <c r="B59" s="344">
        <v>390</v>
      </c>
      <c r="C59" s="347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6">
        <f>X60+X61+X62+X63+X64</f>
        <v>3899</v>
      </c>
      <c r="Y59" s="247">
        <f>Y60+Y61+Y62+Y63+Y64</f>
        <v>3899</v>
      </c>
      <c r="Z59" s="95">
        <f t="shared" si="4"/>
        <v>389.9</v>
      </c>
      <c r="AA59" s="120">
        <f t="shared" si="4"/>
        <v>389.9</v>
      </c>
    </row>
    <row r="60" spans="1:27" ht="12" customHeight="1">
      <c r="A60" s="86" t="s">
        <v>204</v>
      </c>
      <c r="B60" s="345"/>
      <c r="C60" s="348"/>
      <c r="D60" s="91">
        <v>137</v>
      </c>
      <c r="E60" s="92">
        <v>137</v>
      </c>
      <c r="F60" s="93">
        <v>297</v>
      </c>
      <c r="G60" s="94">
        <v>297</v>
      </c>
      <c r="H60" s="91">
        <v>260</v>
      </c>
      <c r="I60" s="92">
        <v>260</v>
      </c>
      <c r="J60" s="93">
        <v>238</v>
      </c>
      <c r="K60" s="94">
        <v>238</v>
      </c>
      <c r="L60" s="91">
        <v>265</v>
      </c>
      <c r="M60" s="92">
        <v>265</v>
      </c>
      <c r="N60" s="93">
        <v>65</v>
      </c>
      <c r="O60" s="94">
        <v>65</v>
      </c>
      <c r="P60" s="91">
        <v>328</v>
      </c>
      <c r="Q60" s="92">
        <v>328</v>
      </c>
      <c r="R60" s="93">
        <v>240</v>
      </c>
      <c r="S60" s="94">
        <v>240</v>
      </c>
      <c r="T60" s="91">
        <v>168</v>
      </c>
      <c r="U60" s="92">
        <v>168</v>
      </c>
      <c r="V60" s="93">
        <v>271</v>
      </c>
      <c r="W60" s="94">
        <v>271</v>
      </c>
      <c r="X60" s="246">
        <f aca="true" t="shared" si="7" ref="X60:Y70">V60+T60+R60+P60+N60+L60+J60+H60+F60+D60</f>
        <v>2269</v>
      </c>
      <c r="Y60" s="247">
        <f t="shared" si="7"/>
        <v>2269</v>
      </c>
      <c r="Z60" s="95">
        <f t="shared" si="4"/>
        <v>226.9</v>
      </c>
      <c r="AA60" s="120">
        <f t="shared" si="4"/>
        <v>226.9</v>
      </c>
    </row>
    <row r="61" spans="1:27" ht="14.25" customHeight="1">
      <c r="A61" s="76" t="s">
        <v>271</v>
      </c>
      <c r="B61" s="345"/>
      <c r="C61" s="348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110</v>
      </c>
      <c r="O61" s="94">
        <v>110</v>
      </c>
      <c r="P61" s="91"/>
      <c r="Q61" s="92"/>
      <c r="R61" s="93"/>
      <c r="S61" s="94"/>
      <c r="T61" s="91"/>
      <c r="U61" s="92"/>
      <c r="V61" s="93"/>
      <c r="W61" s="94"/>
      <c r="X61" s="246">
        <f t="shared" si="7"/>
        <v>110</v>
      </c>
      <c r="Y61" s="247">
        <f t="shared" si="7"/>
        <v>110</v>
      </c>
      <c r="Z61" s="95">
        <f t="shared" si="4"/>
        <v>11</v>
      </c>
      <c r="AA61" s="120">
        <f t="shared" si="4"/>
        <v>11</v>
      </c>
    </row>
    <row r="62" spans="1:27" ht="12.75" customHeight="1">
      <c r="A62" s="87" t="s">
        <v>205</v>
      </c>
      <c r="B62" s="345"/>
      <c r="C62" s="348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6">
        <f t="shared" si="7"/>
        <v>610</v>
      </c>
      <c r="Y62" s="247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206</v>
      </c>
      <c r="B63" s="345"/>
      <c r="C63" s="348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6">
        <f t="shared" si="7"/>
        <v>300</v>
      </c>
      <c r="Y63" s="247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5">
      <c r="A64" s="76" t="s">
        <v>207</v>
      </c>
      <c r="B64" s="346"/>
      <c r="C64" s="349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6">
        <f t="shared" si="7"/>
        <v>610</v>
      </c>
      <c r="Y64" s="247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242</v>
      </c>
      <c r="B65" s="98">
        <v>30</v>
      </c>
      <c r="C65" s="99">
        <v>30</v>
      </c>
      <c r="D65" s="91">
        <v>75</v>
      </c>
      <c r="E65" s="188">
        <v>75</v>
      </c>
      <c r="F65" s="93"/>
      <c r="G65" s="94"/>
      <c r="H65" s="91">
        <v>75</v>
      </c>
      <c r="I65" s="188">
        <v>75</v>
      </c>
      <c r="J65" s="93"/>
      <c r="K65" s="94"/>
      <c r="L65" s="91"/>
      <c r="M65" s="92"/>
      <c r="N65" s="93">
        <v>75</v>
      </c>
      <c r="O65" s="242">
        <v>75</v>
      </c>
      <c r="P65" s="91"/>
      <c r="Q65" s="92"/>
      <c r="R65" s="93">
        <v>75</v>
      </c>
      <c r="S65" s="242">
        <v>75</v>
      </c>
      <c r="T65" s="91"/>
      <c r="U65" s="92"/>
      <c r="V65" s="93"/>
      <c r="W65" s="94"/>
      <c r="X65" s="246">
        <f t="shared" si="7"/>
        <v>300</v>
      </c>
      <c r="Y65" s="247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208</v>
      </c>
      <c r="B66" s="89">
        <v>9</v>
      </c>
      <c r="C66" s="90">
        <v>9</v>
      </c>
      <c r="D66" s="91">
        <v>18</v>
      </c>
      <c r="E66" s="92">
        <v>18</v>
      </c>
      <c r="F66" s="93">
        <v>9</v>
      </c>
      <c r="G66" s="94">
        <v>9</v>
      </c>
      <c r="H66" s="91">
        <v>5</v>
      </c>
      <c r="I66" s="92">
        <v>5</v>
      </c>
      <c r="J66" s="93">
        <v>11</v>
      </c>
      <c r="K66" s="94">
        <v>11</v>
      </c>
      <c r="L66" s="91">
        <v>3</v>
      </c>
      <c r="M66" s="92">
        <v>3</v>
      </c>
      <c r="N66" s="93">
        <v>3</v>
      </c>
      <c r="O66" s="94">
        <v>3</v>
      </c>
      <c r="P66" s="91">
        <v>7</v>
      </c>
      <c r="Q66" s="92">
        <v>7</v>
      </c>
      <c r="R66" s="93">
        <v>13</v>
      </c>
      <c r="S66" s="94">
        <v>13</v>
      </c>
      <c r="T66" s="91">
        <v>12</v>
      </c>
      <c r="U66" s="92">
        <v>12</v>
      </c>
      <c r="V66" s="93">
        <v>6</v>
      </c>
      <c r="W66" s="94">
        <v>6</v>
      </c>
      <c r="X66" s="246">
        <f t="shared" si="7"/>
        <v>87</v>
      </c>
      <c r="Y66" s="247">
        <f t="shared" si="7"/>
        <v>87</v>
      </c>
      <c r="Z66" s="95">
        <f t="shared" si="4"/>
        <v>8.7</v>
      </c>
      <c r="AA66" s="120">
        <f t="shared" si="4"/>
        <v>8.7</v>
      </c>
    </row>
    <row r="67" spans="1:27" ht="13.5" customHeight="1">
      <c r="A67" s="83" t="s">
        <v>209</v>
      </c>
      <c r="B67" s="89">
        <v>4.3</v>
      </c>
      <c r="C67" s="90">
        <v>4</v>
      </c>
      <c r="D67" s="91">
        <v>3</v>
      </c>
      <c r="E67" s="92">
        <v>2.51</v>
      </c>
      <c r="F67" s="93">
        <v>7</v>
      </c>
      <c r="G67" s="94">
        <v>6.51</v>
      </c>
      <c r="H67" s="91">
        <v>7</v>
      </c>
      <c r="I67" s="92">
        <v>6.51</v>
      </c>
      <c r="J67" s="93">
        <v>7</v>
      </c>
      <c r="K67" s="94">
        <v>6.51</v>
      </c>
      <c r="L67" s="91"/>
      <c r="M67" s="92"/>
      <c r="N67" s="93">
        <v>3</v>
      </c>
      <c r="O67" s="94">
        <v>2.51</v>
      </c>
      <c r="P67" s="91">
        <v>7</v>
      </c>
      <c r="Q67" s="92">
        <v>6.51</v>
      </c>
      <c r="R67" s="93">
        <v>7</v>
      </c>
      <c r="S67" s="94">
        <v>6.51</v>
      </c>
      <c r="T67" s="91">
        <v>3</v>
      </c>
      <c r="U67" s="92">
        <v>2.51</v>
      </c>
      <c r="V67" s="93"/>
      <c r="W67" s="94"/>
      <c r="X67" s="246">
        <f t="shared" si="7"/>
        <v>44</v>
      </c>
      <c r="Y67" s="251">
        <f t="shared" si="7"/>
        <v>40.07999999999999</v>
      </c>
      <c r="Z67" s="95">
        <f t="shared" si="4"/>
        <v>4.4</v>
      </c>
      <c r="AA67" s="122">
        <f t="shared" si="4"/>
        <v>4.007999999999999</v>
      </c>
    </row>
    <row r="68" spans="1:27" ht="15.75" customHeight="1">
      <c r="A68" s="83" t="s">
        <v>240</v>
      </c>
      <c r="B68" s="189" t="s">
        <v>283</v>
      </c>
      <c r="C68" s="90">
        <v>40</v>
      </c>
      <c r="D68" s="91">
        <v>83</v>
      </c>
      <c r="E68" s="92">
        <v>82.21</v>
      </c>
      <c r="F68" s="93">
        <v>21</v>
      </c>
      <c r="G68" s="190">
        <v>18.21</v>
      </c>
      <c r="H68" s="91">
        <v>131</v>
      </c>
      <c r="I68" s="107">
        <v>113.97</v>
      </c>
      <c r="J68" s="93">
        <v>10</v>
      </c>
      <c r="K68" s="94">
        <v>8.7</v>
      </c>
      <c r="L68" s="195">
        <v>5.5</v>
      </c>
      <c r="M68" s="92">
        <v>4.79</v>
      </c>
      <c r="N68" s="93">
        <v>15</v>
      </c>
      <c r="O68" s="94">
        <v>13.05</v>
      </c>
      <c r="P68" s="91">
        <v>16</v>
      </c>
      <c r="Q68" s="100">
        <v>13.92</v>
      </c>
      <c r="R68" s="93">
        <v>140</v>
      </c>
      <c r="S68" s="94">
        <v>121.8</v>
      </c>
      <c r="T68" s="91">
        <v>22</v>
      </c>
      <c r="U68" s="188">
        <v>19.14</v>
      </c>
      <c r="V68" s="93">
        <v>12</v>
      </c>
      <c r="W68" s="242">
        <v>10.44</v>
      </c>
      <c r="X68" s="252">
        <f t="shared" si="7"/>
        <v>455.5</v>
      </c>
      <c r="Y68" s="247">
        <f t="shared" si="7"/>
        <v>406.2299999999999</v>
      </c>
      <c r="Z68" s="108">
        <f>X68/46/10</f>
        <v>0.9902173913043478</v>
      </c>
      <c r="AA68" s="196">
        <f aca="true" t="shared" si="8" ref="AA68:AA81">Y68/10</f>
        <v>40.62299999999999</v>
      </c>
    </row>
    <row r="69" spans="1:27" ht="27" customHeight="1">
      <c r="A69" s="83" t="s">
        <v>210</v>
      </c>
      <c r="B69" s="89">
        <v>18</v>
      </c>
      <c r="C69" s="90">
        <v>18</v>
      </c>
      <c r="D69" s="91">
        <v>15</v>
      </c>
      <c r="E69" s="92">
        <v>15</v>
      </c>
      <c r="F69" s="93">
        <v>19</v>
      </c>
      <c r="G69" s="94">
        <v>19</v>
      </c>
      <c r="H69" s="91">
        <v>11</v>
      </c>
      <c r="I69" s="92">
        <v>11</v>
      </c>
      <c r="J69" s="93">
        <v>24</v>
      </c>
      <c r="K69" s="94">
        <v>24</v>
      </c>
      <c r="L69" s="195">
        <v>17.5</v>
      </c>
      <c r="M69" s="92">
        <v>17.5</v>
      </c>
      <c r="N69" s="193">
        <v>16</v>
      </c>
      <c r="O69" s="94">
        <v>16</v>
      </c>
      <c r="P69" s="91">
        <v>20</v>
      </c>
      <c r="Q69" s="92">
        <v>20</v>
      </c>
      <c r="R69" s="93">
        <v>16</v>
      </c>
      <c r="S69" s="94">
        <v>16</v>
      </c>
      <c r="T69" s="91">
        <v>28</v>
      </c>
      <c r="U69" s="92">
        <v>28</v>
      </c>
      <c r="V69" s="93">
        <v>18</v>
      </c>
      <c r="W69" s="94">
        <v>18</v>
      </c>
      <c r="X69" s="246">
        <f t="shared" si="7"/>
        <v>184.5</v>
      </c>
      <c r="Y69" s="247">
        <f t="shared" si="7"/>
        <v>184.5</v>
      </c>
      <c r="Z69" s="95">
        <f aca="true" t="shared" si="9" ref="Z69:Z81">X69/10</f>
        <v>18.45</v>
      </c>
      <c r="AA69" s="120">
        <f t="shared" si="8"/>
        <v>18.45</v>
      </c>
    </row>
    <row r="70" spans="1:27" ht="24.75" customHeight="1">
      <c r="A70" s="83" t="s">
        <v>211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7.5</v>
      </c>
      <c r="I70" s="92">
        <v>7.5</v>
      </c>
      <c r="J70" s="93">
        <v>12</v>
      </c>
      <c r="K70" s="94">
        <v>12</v>
      </c>
      <c r="L70" s="195">
        <v>7</v>
      </c>
      <c r="M70" s="92">
        <v>7</v>
      </c>
      <c r="N70" s="93">
        <v>5.5</v>
      </c>
      <c r="O70" s="94">
        <v>5.5</v>
      </c>
      <c r="P70" s="91">
        <v>8.5</v>
      </c>
      <c r="Q70" s="92">
        <v>8.5</v>
      </c>
      <c r="R70" s="93">
        <v>6</v>
      </c>
      <c r="S70" s="94">
        <v>6</v>
      </c>
      <c r="T70" s="91">
        <v>16</v>
      </c>
      <c r="U70" s="92">
        <v>16</v>
      </c>
      <c r="V70" s="193">
        <v>8</v>
      </c>
      <c r="W70" s="94">
        <v>8</v>
      </c>
      <c r="X70" s="246">
        <f t="shared" si="7"/>
        <v>87.5</v>
      </c>
      <c r="Y70" s="247">
        <f t="shared" si="7"/>
        <v>87.5</v>
      </c>
      <c r="Z70" s="95">
        <f t="shared" si="9"/>
        <v>8.75</v>
      </c>
      <c r="AA70" s="120">
        <f t="shared" si="8"/>
        <v>8.75</v>
      </c>
    </row>
    <row r="71" spans="1:27" ht="12.75" customHeight="1">
      <c r="A71" s="83" t="s">
        <v>267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6">
        <f>X72+X73+X74</f>
        <v>120</v>
      </c>
      <c r="Y71" s="247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229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6">
        <f aca="true" t="shared" si="10" ref="X72:Y74">V72+T72+R72+P72+N72+L72+J72+H72+F72+D72</f>
        <v>40</v>
      </c>
      <c r="Y72" s="247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230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6">
        <f t="shared" si="10"/>
        <v>40</v>
      </c>
      <c r="Y73" s="247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231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6">
        <f t="shared" si="10"/>
        <v>40</v>
      </c>
      <c r="Y74" s="247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212</v>
      </c>
      <c r="B75" s="344">
        <v>9</v>
      </c>
      <c r="C75" s="347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6">
        <f>X76+X77+X78+X79</f>
        <v>92</v>
      </c>
      <c r="Y75" s="247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213</v>
      </c>
      <c r="B76" s="345"/>
      <c r="C76" s="348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6">
        <f aca="true" t="shared" si="11" ref="X76:Y81">V76+T76+R76+P76+N76+L76+J76+H76+F76+D76</f>
        <v>22</v>
      </c>
      <c r="Y76" s="247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214</v>
      </c>
      <c r="B77" s="345"/>
      <c r="C77" s="348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6">
        <f t="shared" si="11"/>
        <v>22</v>
      </c>
      <c r="Y77" s="247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215</v>
      </c>
      <c r="B78" s="345"/>
      <c r="C78" s="348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6">
        <f t="shared" si="11"/>
        <v>4</v>
      </c>
      <c r="Y78" s="247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216</v>
      </c>
      <c r="B79" s="346"/>
      <c r="C79" s="349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6">
        <f t="shared" si="11"/>
        <v>44</v>
      </c>
      <c r="Y79" s="247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241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6">
        <f t="shared" si="11"/>
        <v>4</v>
      </c>
      <c r="Y80" s="247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244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B75:B79"/>
    <mergeCell ref="C75:C79"/>
    <mergeCell ref="R2:S2"/>
    <mergeCell ref="H2:I2"/>
    <mergeCell ref="D2:E2"/>
    <mergeCell ref="F2:G2"/>
    <mergeCell ref="B59:B64"/>
    <mergeCell ref="C59:C64"/>
    <mergeCell ref="B55:B57"/>
    <mergeCell ref="C55:C57"/>
    <mergeCell ref="A1:M1"/>
    <mergeCell ref="N1:AA1"/>
    <mergeCell ref="V2:W2"/>
    <mergeCell ref="Z2:AA2"/>
    <mergeCell ref="J2:K2"/>
    <mergeCell ref="L2:M2"/>
    <mergeCell ref="N2:O2"/>
    <mergeCell ref="X2:Y2"/>
    <mergeCell ref="T2:U2"/>
    <mergeCell ref="P2:Q2"/>
    <mergeCell ref="A4:E4"/>
    <mergeCell ref="B40:B47"/>
    <mergeCell ref="C40:C47"/>
    <mergeCell ref="B6:B9"/>
    <mergeCell ref="C6:C9"/>
    <mergeCell ref="B24:B39"/>
    <mergeCell ref="C24:C39"/>
    <mergeCell ref="B12:B21"/>
    <mergeCell ref="C12:C21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3">
      <selection activeCell="B25" sqref="B25:I25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4.25">
      <c r="A1" s="377" t="s">
        <v>9</v>
      </c>
      <c r="B1" s="373" t="s">
        <v>7</v>
      </c>
      <c r="C1" s="373" t="s">
        <v>8</v>
      </c>
      <c r="D1" s="379" t="s">
        <v>3</v>
      </c>
      <c r="E1" s="379"/>
      <c r="F1" s="379"/>
      <c r="G1" s="373" t="s">
        <v>4</v>
      </c>
      <c r="H1" s="373" t="s">
        <v>5</v>
      </c>
      <c r="I1" s="375" t="s">
        <v>6</v>
      </c>
    </row>
    <row r="2" spans="1:9" ht="15" thickBot="1">
      <c r="A2" s="378"/>
      <c r="B2" s="374"/>
      <c r="C2" s="374"/>
      <c r="D2" s="25" t="s">
        <v>0</v>
      </c>
      <c r="E2" s="25" t="s">
        <v>1</v>
      </c>
      <c r="F2" s="25" t="s">
        <v>2</v>
      </c>
      <c r="G2" s="374"/>
      <c r="H2" s="374"/>
      <c r="I2" s="376"/>
    </row>
    <row r="3" spans="1:9" ht="15.75" thickBot="1">
      <c r="A3" s="200" t="s">
        <v>10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355</v>
      </c>
      <c r="D4" s="206"/>
      <c r="E4" s="206"/>
      <c r="F4" s="206"/>
      <c r="G4" s="205">
        <f>G5+G6+G7</f>
        <v>279.26</v>
      </c>
      <c r="H4" s="207"/>
      <c r="I4" s="208"/>
      <c r="J4">
        <f>G4*100/G31</f>
        <v>18.50899402165988</v>
      </c>
    </row>
    <row r="5" spans="1:9" ht="12" customHeight="1">
      <c r="A5" s="7" t="s">
        <v>307</v>
      </c>
      <c r="B5" s="1" t="s">
        <v>320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321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5">
      <c r="A8" s="203" t="s">
        <v>251</v>
      </c>
      <c r="B8" s="204"/>
      <c r="C8" s="286">
        <f>C9+95</f>
        <v>255</v>
      </c>
      <c r="D8" s="126"/>
      <c r="E8" s="126"/>
      <c r="F8" s="126"/>
      <c r="G8" s="128">
        <f>G10+G9</f>
        <v>112.19</v>
      </c>
      <c r="H8" s="209"/>
      <c r="I8" s="127"/>
      <c r="J8">
        <f>G8*100/G31</f>
        <v>7.435809064277097</v>
      </c>
    </row>
    <row r="9" spans="1:9" ht="15">
      <c r="A9" s="125" t="s">
        <v>308</v>
      </c>
      <c r="B9" s="2" t="s">
        <v>330</v>
      </c>
      <c r="C9" s="11">
        <v>160</v>
      </c>
      <c r="D9" s="11">
        <v>0.8</v>
      </c>
      <c r="E9" s="11">
        <v>0</v>
      </c>
      <c r="F9" s="287">
        <v>16.16</v>
      </c>
      <c r="G9" s="11">
        <v>67.52</v>
      </c>
      <c r="H9" s="11">
        <v>4.8</v>
      </c>
      <c r="I9" s="288">
        <v>418</v>
      </c>
    </row>
    <row r="10" spans="1:9" ht="15.75" thickBot="1">
      <c r="A10" s="125"/>
      <c r="B10" s="4" t="s">
        <v>306</v>
      </c>
      <c r="C10" s="11" t="s">
        <v>326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10" t="s">
        <v>12</v>
      </c>
      <c r="B11" s="211"/>
      <c r="C11" s="205">
        <f>C12+C13+C14+C15+C16+C17+C18</f>
        <v>495</v>
      </c>
      <c r="D11" s="206"/>
      <c r="E11" s="206"/>
      <c r="F11" s="206"/>
      <c r="G11" s="219">
        <f>G12+G13+G14+G15+G16+G17+G18</f>
        <v>468.78000000000003</v>
      </c>
      <c r="H11" s="207"/>
      <c r="I11" s="208"/>
      <c r="J11">
        <f>G11*100/G31</f>
        <v>31.070136136481125</v>
      </c>
    </row>
    <row r="12" spans="1:9" ht="15">
      <c r="A12" s="212" t="s">
        <v>309</v>
      </c>
      <c r="B12" s="36" t="s">
        <v>108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13"/>
      <c r="B13" s="4" t="s">
        <v>141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66"/>
    </row>
    <row r="14" spans="1:9" ht="15.75" customHeight="1">
      <c r="A14" s="214"/>
      <c r="B14" s="5" t="s">
        <v>90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5"/>
      <c r="B15" s="130" t="s">
        <v>260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222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5">
      <c r="A17" s="8"/>
      <c r="B17" s="2" t="s">
        <v>343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5.75" thickBot="1">
      <c r="A18" s="8"/>
      <c r="B18" s="2" t="s">
        <v>69</v>
      </c>
      <c r="C18" s="11">
        <v>15</v>
      </c>
      <c r="D18" s="11">
        <v>1.14</v>
      </c>
      <c r="E18" s="11">
        <v>0.12</v>
      </c>
      <c r="F18" s="11">
        <v>7.35</v>
      </c>
      <c r="G18" s="11">
        <v>35.25</v>
      </c>
      <c r="H18" s="15">
        <v>0</v>
      </c>
      <c r="I18" s="34"/>
    </row>
    <row r="19" spans="1:10" ht="15">
      <c r="A19" s="210" t="s">
        <v>13</v>
      </c>
      <c r="B19" s="211"/>
      <c r="C19" s="205">
        <f>C20+C21</f>
        <v>200</v>
      </c>
      <c r="D19" s="206"/>
      <c r="E19" s="206"/>
      <c r="F19" s="206"/>
      <c r="G19" s="205">
        <f>G20+G21</f>
        <v>231.2</v>
      </c>
      <c r="H19" s="206"/>
      <c r="I19" s="208"/>
      <c r="J19">
        <f>G19*100/G31</f>
        <v>15.32363896658227</v>
      </c>
    </row>
    <row r="20" spans="1:10" ht="15">
      <c r="A20" s="9" t="s">
        <v>310</v>
      </c>
      <c r="B20" s="3" t="s">
        <v>346</v>
      </c>
      <c r="C20" s="12">
        <v>160</v>
      </c>
      <c r="D20" s="12">
        <v>4.64</v>
      </c>
      <c r="E20" s="12">
        <v>4</v>
      </c>
      <c r="F20" s="12">
        <v>6.4</v>
      </c>
      <c r="G20" s="12">
        <v>84.8</v>
      </c>
      <c r="H20" s="16">
        <v>1.12</v>
      </c>
      <c r="I20" s="23">
        <v>420</v>
      </c>
      <c r="J20" s="266"/>
    </row>
    <row r="21" spans="1:9" ht="15.75" thickBot="1">
      <c r="A21" s="9"/>
      <c r="B21" s="4" t="s">
        <v>262</v>
      </c>
      <c r="C21" s="11">
        <v>40</v>
      </c>
      <c r="D21" s="11">
        <v>2.36</v>
      </c>
      <c r="E21" s="11">
        <v>1.88</v>
      </c>
      <c r="F21" s="11">
        <v>30</v>
      </c>
      <c r="G21" s="11">
        <v>146.4</v>
      </c>
      <c r="H21" s="15">
        <v>0</v>
      </c>
      <c r="I21" s="37"/>
    </row>
    <row r="22" spans="1:10" ht="15">
      <c r="A22" s="210" t="s">
        <v>14</v>
      </c>
      <c r="B22" s="211"/>
      <c r="C22" s="205">
        <f>C23+C24+C25+C26+C27+C28+C29+C30</f>
        <v>451.8</v>
      </c>
      <c r="D22" s="206"/>
      <c r="E22" s="206"/>
      <c r="F22" s="206"/>
      <c r="G22" s="205">
        <f>G23+G24+G25+G26+G27+G28+G29+G30</f>
        <v>417.35</v>
      </c>
      <c r="H22" s="206"/>
      <c r="I22" s="208"/>
      <c r="J22">
        <f>G22*100/G31</f>
        <v>27.661421810999613</v>
      </c>
    </row>
    <row r="23" spans="1:10" ht="15" customHeight="1">
      <c r="A23" s="8" t="s">
        <v>311</v>
      </c>
      <c r="B23" s="36" t="s">
        <v>294</v>
      </c>
      <c r="C23" s="13">
        <v>40</v>
      </c>
      <c r="D23" s="13">
        <v>0.72</v>
      </c>
      <c r="E23" s="13">
        <v>2.08</v>
      </c>
      <c r="F23" s="13">
        <v>4.54</v>
      </c>
      <c r="G23" s="13">
        <v>39.98</v>
      </c>
      <c r="H23" s="17">
        <v>3.32</v>
      </c>
      <c r="I23" s="20">
        <v>46</v>
      </c>
      <c r="J23" s="266"/>
    </row>
    <row r="24" spans="1:10" ht="17.25" customHeight="1">
      <c r="A24" s="8"/>
      <c r="B24" s="5" t="s">
        <v>247</v>
      </c>
      <c r="C24" s="13">
        <v>60</v>
      </c>
      <c r="D24" s="13">
        <v>10.55</v>
      </c>
      <c r="E24" s="13">
        <v>12.09</v>
      </c>
      <c r="F24" s="13">
        <v>7.73</v>
      </c>
      <c r="G24" s="13">
        <v>182.33</v>
      </c>
      <c r="H24" s="13">
        <v>0.75</v>
      </c>
      <c r="I24" s="20" t="s">
        <v>248</v>
      </c>
      <c r="J24" s="266"/>
    </row>
    <row r="25" spans="1:9" ht="27" customHeight="1">
      <c r="A25" s="8"/>
      <c r="B25" s="5" t="s">
        <v>357</v>
      </c>
      <c r="C25" s="13">
        <v>120</v>
      </c>
      <c r="D25" s="13">
        <v>3.5</v>
      </c>
      <c r="E25" s="13">
        <v>3.03</v>
      </c>
      <c r="F25" s="13">
        <v>6.84</v>
      </c>
      <c r="G25" s="13">
        <v>69.45</v>
      </c>
      <c r="H25" s="17">
        <v>55.55</v>
      </c>
      <c r="I25" s="20" t="s">
        <v>358</v>
      </c>
    </row>
    <row r="26" spans="1:9" ht="12.75" customHeight="1">
      <c r="A26" s="214"/>
      <c r="B26" s="5" t="s">
        <v>328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214"/>
      <c r="B27" s="5" t="s">
        <v>342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/>
    </row>
    <row r="28" spans="1:9" ht="15.75" thickBot="1">
      <c r="A28" s="8"/>
      <c r="B28" s="27" t="s">
        <v>69</v>
      </c>
      <c r="C28" s="28">
        <v>15</v>
      </c>
      <c r="D28" s="28">
        <v>1.15</v>
      </c>
      <c r="E28" s="28">
        <v>0.12</v>
      </c>
      <c r="F28" s="28">
        <v>7.35</v>
      </c>
      <c r="G28" s="28">
        <v>35.25</v>
      </c>
      <c r="H28" s="29">
        <v>0</v>
      </c>
      <c r="I28" s="30"/>
    </row>
    <row r="29" spans="1:9" ht="15">
      <c r="A29" s="267"/>
      <c r="B29" s="3" t="s">
        <v>224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/>
    </row>
    <row r="30" spans="1:9" ht="15">
      <c r="A30" s="9"/>
      <c r="B30" s="3" t="s">
        <v>269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/>
    </row>
    <row r="31" spans="1:9" ht="31.5" customHeight="1" thickBot="1">
      <c r="A31" s="216" t="s">
        <v>15</v>
      </c>
      <c r="B31" s="217"/>
      <c r="C31" s="217"/>
      <c r="D31" s="33">
        <f>SUM(D5:D30)</f>
        <v>61.67000000000001</v>
      </c>
      <c r="E31" s="33">
        <f>SUM(E5:E30)</f>
        <v>56.169999999999995</v>
      </c>
      <c r="F31" s="33">
        <f>SUM(F5:F30)</f>
        <v>186.01999999999998</v>
      </c>
      <c r="G31" s="52">
        <f>G4+G8+G11+G19+G22</f>
        <v>1508.7800000000002</v>
      </c>
      <c r="H31" s="33">
        <f>SUM(H5:H30)</f>
        <v>87.05000000000001</v>
      </c>
      <c r="I31" s="218"/>
    </row>
    <row r="32" spans="1:9" ht="15.75">
      <c r="A32" s="372" t="s">
        <v>235</v>
      </c>
      <c r="B32" s="372"/>
      <c r="C32" s="372"/>
      <c r="D32" s="372"/>
      <c r="E32" s="372"/>
      <c r="F32" s="372"/>
      <c r="G32" s="372"/>
      <c r="H32" s="372"/>
      <c r="I32" s="372"/>
    </row>
    <row r="33" spans="1:9" ht="15" customHeight="1">
      <c r="A33" s="370" t="s">
        <v>285</v>
      </c>
      <c r="B33" s="371"/>
      <c r="C33" s="371"/>
      <c r="D33" s="371"/>
      <c r="E33" s="371"/>
      <c r="F33" s="371"/>
      <c r="G33" s="371"/>
      <c r="H33" s="371"/>
      <c r="I33" s="371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8">
      <selection activeCell="B11" sqref="B11:I11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77" t="s">
        <v>9</v>
      </c>
      <c r="B1" s="373" t="s">
        <v>7</v>
      </c>
      <c r="C1" s="373" t="s">
        <v>8</v>
      </c>
      <c r="D1" s="379" t="s">
        <v>3</v>
      </c>
      <c r="E1" s="379"/>
      <c r="F1" s="379"/>
      <c r="G1" s="373" t="s">
        <v>4</v>
      </c>
      <c r="H1" s="373" t="s">
        <v>5</v>
      </c>
      <c r="I1" s="375" t="s">
        <v>6</v>
      </c>
    </row>
    <row r="2" spans="1:9" ht="15" thickBot="1">
      <c r="A2" s="378"/>
      <c r="B2" s="374"/>
      <c r="C2" s="374"/>
      <c r="D2" s="25" t="s">
        <v>0</v>
      </c>
      <c r="E2" s="25" t="s">
        <v>1</v>
      </c>
      <c r="F2" s="25" t="s">
        <v>2</v>
      </c>
      <c r="G2" s="374"/>
      <c r="H2" s="374"/>
      <c r="I2" s="376"/>
    </row>
    <row r="3" spans="1:9" ht="15.75" customHeight="1" thickBot="1">
      <c r="A3" s="200" t="s">
        <v>16</v>
      </c>
      <c r="B3" s="201"/>
      <c r="C3" s="201"/>
      <c r="D3" s="201"/>
      <c r="E3" s="201"/>
      <c r="F3" s="201"/>
      <c r="G3" s="201"/>
      <c r="H3" s="201"/>
      <c r="I3" s="202"/>
    </row>
    <row r="4" spans="1:10" ht="13.5" customHeight="1">
      <c r="A4" s="203" t="s">
        <v>11</v>
      </c>
      <c r="B4" s="204"/>
      <c r="C4" s="205">
        <f>C5+C6+C7</f>
        <v>360</v>
      </c>
      <c r="D4" s="206"/>
      <c r="E4" s="206"/>
      <c r="F4" s="206"/>
      <c r="G4" s="219">
        <f>G5+G6+G7</f>
        <v>377.39</v>
      </c>
      <c r="H4" s="206"/>
      <c r="I4" s="208"/>
      <c r="J4">
        <f>G4*100/G31</f>
        <v>22.0318401802759</v>
      </c>
    </row>
    <row r="5" spans="1:10" ht="15.75" customHeight="1">
      <c r="A5" s="7" t="s">
        <v>307</v>
      </c>
      <c r="B5" s="1" t="s">
        <v>270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66"/>
    </row>
    <row r="6" spans="1:9" ht="15" customHeight="1">
      <c r="A6" s="8"/>
      <c r="B6" s="2" t="s">
        <v>111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263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3" t="s">
        <v>251</v>
      </c>
      <c r="B8" s="204"/>
      <c r="C8" s="199">
        <v>0.05</v>
      </c>
      <c r="D8" s="126"/>
      <c r="E8" s="126"/>
      <c r="F8" s="126"/>
      <c r="G8" s="220">
        <f>G9</f>
        <v>44.67</v>
      </c>
      <c r="H8" s="134"/>
      <c r="I8" s="132"/>
      <c r="J8">
        <f>G8*100/G31</f>
        <v>2.607812344929448</v>
      </c>
    </row>
    <row r="9" spans="1:9" ht="15">
      <c r="A9" s="125" t="s">
        <v>308</v>
      </c>
      <c r="B9" s="4" t="s">
        <v>306</v>
      </c>
      <c r="C9" s="11" t="s">
        <v>326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10" ht="14.25" customHeight="1">
      <c r="A10" s="221" t="s">
        <v>12</v>
      </c>
      <c r="B10" s="222"/>
      <c r="C10" s="223">
        <f>C11+C12+C13+C14+C15+C16+C17</f>
        <v>559</v>
      </c>
      <c r="D10" s="204"/>
      <c r="E10" s="204"/>
      <c r="F10" s="204"/>
      <c r="G10" s="223">
        <f>G11+G12+G13+G14+G15+G16+G17</f>
        <v>520.0900000000001</v>
      </c>
      <c r="H10" s="204"/>
      <c r="I10" s="224"/>
      <c r="J10">
        <f>G10*100/G31</f>
        <v>30.362595085613545</v>
      </c>
    </row>
    <row r="11" spans="1:9" ht="15.75" customHeight="1">
      <c r="A11" s="212" t="s">
        <v>309</v>
      </c>
      <c r="B11" s="1" t="s">
        <v>355</v>
      </c>
      <c r="C11" s="10">
        <v>40</v>
      </c>
      <c r="D11" s="10">
        <v>0.48</v>
      </c>
      <c r="E11" s="10">
        <v>2.08</v>
      </c>
      <c r="F11" s="10">
        <v>1.63</v>
      </c>
      <c r="G11" s="10">
        <v>28.25</v>
      </c>
      <c r="H11" s="19">
        <v>10.92</v>
      </c>
      <c r="I11" s="24">
        <v>14</v>
      </c>
    </row>
    <row r="12" spans="1:9" ht="28.5" customHeight="1">
      <c r="A12" s="213"/>
      <c r="B12" s="4" t="s">
        <v>78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5">
      <c r="A13" s="214"/>
      <c r="B13" s="5" t="s">
        <v>134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15">
      <c r="A14" s="214"/>
      <c r="B14" s="5" t="s">
        <v>315</v>
      </c>
      <c r="C14" s="13">
        <v>120</v>
      </c>
      <c r="D14" s="13">
        <v>2.42</v>
      </c>
      <c r="E14" s="13">
        <v>2.96</v>
      </c>
      <c r="F14" s="13">
        <v>19.58</v>
      </c>
      <c r="G14" s="13">
        <v>114.84</v>
      </c>
      <c r="H14" s="17">
        <v>17.4</v>
      </c>
      <c r="I14" s="20">
        <v>336</v>
      </c>
      <c r="J14" s="266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5">
      <c r="A16" s="8"/>
      <c r="B16" s="2" t="s">
        <v>343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/>
      <c r="J16" s="266"/>
    </row>
    <row r="17" spans="1:9" ht="15.75" customHeight="1" thickBot="1">
      <c r="A17" s="8"/>
      <c r="B17" s="2" t="s">
        <v>69</v>
      </c>
      <c r="C17" s="11">
        <v>15</v>
      </c>
      <c r="D17" s="11">
        <v>1.14</v>
      </c>
      <c r="E17" s="11">
        <v>0.12</v>
      </c>
      <c r="F17" s="11">
        <v>7.35</v>
      </c>
      <c r="G17" s="11">
        <v>35.25</v>
      </c>
      <c r="H17" s="15">
        <v>0</v>
      </c>
      <c r="I17" s="34"/>
    </row>
    <row r="18" spans="1:10" ht="15" customHeight="1">
      <c r="A18" s="210" t="s">
        <v>13</v>
      </c>
      <c r="B18" s="211"/>
      <c r="C18" s="205">
        <f>C19+C20</f>
        <v>210</v>
      </c>
      <c r="D18" s="206"/>
      <c r="E18" s="206"/>
      <c r="F18" s="206"/>
      <c r="G18" s="205">
        <f>G19+G20</f>
        <v>309.6</v>
      </c>
      <c r="H18" s="206"/>
      <c r="I18" s="208"/>
      <c r="J18">
        <f>G18*100/G31</f>
        <v>18.074293753977106</v>
      </c>
    </row>
    <row r="19" spans="1:10" ht="15">
      <c r="A19" s="9" t="s">
        <v>310</v>
      </c>
      <c r="B19" s="3" t="s">
        <v>226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66"/>
    </row>
    <row r="20" spans="1:9" ht="15.75" thickBot="1">
      <c r="A20" s="9"/>
      <c r="B20" s="4" t="s">
        <v>72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73</v>
      </c>
    </row>
    <row r="21" spans="1:10" ht="14.25" customHeight="1">
      <c r="A21" s="210" t="s">
        <v>14</v>
      </c>
      <c r="B21" s="211"/>
      <c r="C21" s="225">
        <f>C22+C23+C24+C25+C26+C27+C28+C29+C30</f>
        <v>481.8</v>
      </c>
      <c r="D21" s="206"/>
      <c r="E21" s="206"/>
      <c r="F21" s="206"/>
      <c r="G21" s="205">
        <f>G22+G23+G24+G25+G26+G27+G28+G29+G30</f>
        <v>461.18000000000006</v>
      </c>
      <c r="H21" s="206"/>
      <c r="I21" s="208"/>
      <c r="J21">
        <f>G21*100/G31</f>
        <v>26.92345863520401</v>
      </c>
    </row>
    <row r="22" spans="1:10" ht="17.25" customHeight="1">
      <c r="A22" s="8" t="s">
        <v>311</v>
      </c>
      <c r="B22" s="36" t="s">
        <v>225</v>
      </c>
      <c r="C22" s="13">
        <v>40</v>
      </c>
      <c r="D22" s="13">
        <v>0.69</v>
      </c>
      <c r="E22" s="13">
        <v>2.45</v>
      </c>
      <c r="F22" s="13">
        <v>6.81</v>
      </c>
      <c r="G22" s="13">
        <v>51.27</v>
      </c>
      <c r="H22" s="17">
        <v>0</v>
      </c>
      <c r="I22" s="20">
        <v>12</v>
      </c>
      <c r="J22" s="266"/>
    </row>
    <row r="23" spans="1:9" ht="15">
      <c r="A23" s="7"/>
      <c r="B23" s="1" t="s">
        <v>109</v>
      </c>
      <c r="C23" s="10">
        <v>80</v>
      </c>
      <c r="D23" s="10">
        <v>13.25</v>
      </c>
      <c r="E23" s="10">
        <v>4.03</v>
      </c>
      <c r="F23" s="10">
        <v>5.16</v>
      </c>
      <c r="G23" s="10">
        <v>110.31</v>
      </c>
      <c r="H23" s="19">
        <v>0.57</v>
      </c>
      <c r="I23" s="24">
        <v>265</v>
      </c>
    </row>
    <row r="24" spans="1:9" ht="15.75" customHeight="1">
      <c r="A24" s="8"/>
      <c r="B24" s="5" t="s">
        <v>314</v>
      </c>
      <c r="C24" s="13">
        <v>110</v>
      </c>
      <c r="D24" s="13">
        <v>2.81</v>
      </c>
      <c r="E24" s="13">
        <v>2.05</v>
      </c>
      <c r="F24" s="13">
        <v>29.62</v>
      </c>
      <c r="G24" s="13">
        <v>148.16</v>
      </c>
      <c r="H24" s="17">
        <v>0</v>
      </c>
      <c r="I24" s="20">
        <v>333</v>
      </c>
    </row>
    <row r="25" spans="1:9" ht="15.75" customHeight="1">
      <c r="A25" s="8"/>
      <c r="B25" s="2" t="s">
        <v>87</v>
      </c>
      <c r="C25" s="55">
        <v>20</v>
      </c>
      <c r="D25" s="55">
        <v>0.37</v>
      </c>
      <c r="E25" s="55">
        <v>1.97</v>
      </c>
      <c r="F25" s="55">
        <v>1.62</v>
      </c>
      <c r="G25" s="55">
        <v>25.85</v>
      </c>
      <c r="H25" s="56">
        <v>0.03</v>
      </c>
      <c r="I25" s="57">
        <v>354</v>
      </c>
    </row>
    <row r="26" spans="1:9" ht="15.75" customHeight="1">
      <c r="A26" s="214"/>
      <c r="B26" s="5" t="s">
        <v>328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8"/>
      <c r="B27" s="5" t="s">
        <v>342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/>
    </row>
    <row r="28" spans="1:9" ht="15.75" customHeight="1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/>
    </row>
    <row r="29" spans="1:9" ht="14.25" customHeight="1">
      <c r="A29" s="9"/>
      <c r="B29" s="3" t="s">
        <v>224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/>
    </row>
    <row r="30" spans="1:9" ht="14.25" customHeight="1">
      <c r="A30" s="8"/>
      <c r="B30" s="3" t="s">
        <v>269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/>
    </row>
    <row r="31" spans="1:9" ht="30.75" customHeight="1" thickBot="1">
      <c r="A31" s="216" t="s">
        <v>17</v>
      </c>
      <c r="B31" s="217"/>
      <c r="C31" s="217"/>
      <c r="D31" s="33">
        <f>SUM(D5:D30)</f>
        <v>65.06</v>
      </c>
      <c r="E31" s="33">
        <f>SUM(E5:E30)</f>
        <v>59.839999999999996</v>
      </c>
      <c r="F31" s="33">
        <f>SUM(F5:F30)</f>
        <v>225.76999999999998</v>
      </c>
      <c r="G31" s="52">
        <f>G4+G8+G10+G18+G21</f>
        <v>1712.93</v>
      </c>
      <c r="H31" s="33">
        <f>SUM(H5:H30)</f>
        <v>55.839999999999996</v>
      </c>
      <c r="I31" s="218"/>
    </row>
    <row r="32" spans="1:9" ht="0.75" customHeight="1">
      <c r="A32" s="380"/>
      <c r="B32" s="380"/>
      <c r="C32" s="380"/>
      <c r="D32" s="380"/>
      <c r="E32" s="380"/>
      <c r="F32" s="380"/>
      <c r="G32" s="380"/>
      <c r="H32" s="380"/>
      <c r="I32" s="380"/>
    </row>
    <row r="33" spans="1:9" ht="14.25" customHeight="1">
      <c r="A33" s="372" t="s">
        <v>235</v>
      </c>
      <c r="B33" s="372"/>
      <c r="C33" s="372"/>
      <c r="D33" s="372"/>
      <c r="E33" s="372"/>
      <c r="F33" s="372"/>
      <c r="G33" s="372"/>
      <c r="H33" s="372"/>
      <c r="I33" s="372"/>
    </row>
    <row r="34" spans="1:9" ht="15.75" customHeight="1">
      <c r="A34" s="370" t="s">
        <v>285</v>
      </c>
      <c r="B34" s="371"/>
      <c r="C34" s="371"/>
      <c r="D34" s="371"/>
      <c r="E34" s="371"/>
      <c r="F34" s="371"/>
      <c r="G34" s="371"/>
      <c r="H34" s="371"/>
      <c r="I34" s="371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77" t="s">
        <v>9</v>
      </c>
      <c r="B1" s="373" t="s">
        <v>7</v>
      </c>
      <c r="C1" s="373" t="s">
        <v>8</v>
      </c>
      <c r="D1" s="379" t="s">
        <v>3</v>
      </c>
      <c r="E1" s="379"/>
      <c r="F1" s="379"/>
      <c r="G1" s="373" t="s">
        <v>4</v>
      </c>
      <c r="H1" s="373" t="s">
        <v>5</v>
      </c>
      <c r="I1" s="375" t="s">
        <v>6</v>
      </c>
    </row>
    <row r="2" spans="1:9" ht="15" thickBot="1">
      <c r="A2" s="378"/>
      <c r="B2" s="374"/>
      <c r="C2" s="374"/>
      <c r="D2" s="25" t="s">
        <v>0</v>
      </c>
      <c r="E2" s="25" t="s">
        <v>1</v>
      </c>
      <c r="F2" s="25" t="s">
        <v>2</v>
      </c>
      <c r="G2" s="374"/>
      <c r="H2" s="374"/>
      <c r="I2" s="376"/>
    </row>
    <row r="3" spans="1:9" ht="15.75" thickBot="1">
      <c r="A3" s="381" t="s">
        <v>292</v>
      </c>
      <c r="B3" s="382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360</v>
      </c>
      <c r="D4" s="206"/>
      <c r="E4" s="206"/>
      <c r="F4" s="206"/>
      <c r="G4" s="205">
        <f>G5+G6+G7</f>
        <v>372.08</v>
      </c>
      <c r="H4" s="206"/>
      <c r="I4" s="208"/>
      <c r="J4">
        <f>G4*100/G31</f>
        <v>22.00979580247498</v>
      </c>
    </row>
    <row r="5" spans="1:9" ht="15">
      <c r="A5" s="7" t="s">
        <v>307</v>
      </c>
      <c r="B5" s="1" t="s">
        <v>320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111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264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9">
        <v>397</v>
      </c>
    </row>
    <row r="8" spans="1:10" ht="15">
      <c r="A8" s="203" t="s">
        <v>251</v>
      </c>
      <c r="B8" s="135"/>
      <c r="C8" s="226">
        <v>0.05</v>
      </c>
      <c r="D8" s="133"/>
      <c r="E8" s="133"/>
      <c r="F8" s="133"/>
      <c r="G8" s="220">
        <f>G9</f>
        <v>67.52</v>
      </c>
      <c r="H8" s="134"/>
      <c r="I8" s="132"/>
      <c r="J8">
        <f>G8*100/G31</f>
        <v>3.994037337623926</v>
      </c>
    </row>
    <row r="9" spans="1:10" ht="15.75" thickBot="1">
      <c r="A9" s="125" t="s">
        <v>308</v>
      </c>
      <c r="B9" s="2" t="s">
        <v>330</v>
      </c>
      <c r="C9" s="11">
        <v>160</v>
      </c>
      <c r="D9" s="28">
        <v>0.8</v>
      </c>
      <c r="E9" s="28">
        <v>0</v>
      </c>
      <c r="F9" s="256">
        <v>16.16</v>
      </c>
      <c r="G9" s="28">
        <v>67.52</v>
      </c>
      <c r="H9" s="28">
        <v>4.8</v>
      </c>
      <c r="I9" s="257">
        <v>418</v>
      </c>
      <c r="J9" s="266"/>
    </row>
    <row r="10" spans="1:10" ht="15">
      <c r="A10" s="210" t="s">
        <v>12</v>
      </c>
      <c r="B10" s="222"/>
      <c r="C10" s="223">
        <f>C11+C12+C13+C14+C15+C16+C17</f>
        <v>555</v>
      </c>
      <c r="D10" s="204"/>
      <c r="E10" s="204"/>
      <c r="F10" s="204"/>
      <c r="G10" s="223">
        <f>G11+G12+G13+G14+G15+G16+G17</f>
        <v>636.17</v>
      </c>
      <c r="H10" s="204"/>
      <c r="I10" s="224"/>
      <c r="J10">
        <f>G10*100/G31</f>
        <v>37.631616307408365</v>
      </c>
    </row>
    <row r="11" spans="1:10" ht="16.5" customHeight="1">
      <c r="A11" s="212" t="s">
        <v>309</v>
      </c>
      <c r="B11" s="1" t="s">
        <v>353</v>
      </c>
      <c r="C11" s="10">
        <v>40</v>
      </c>
      <c r="D11" s="10">
        <v>0.35</v>
      </c>
      <c r="E11" s="10">
        <v>2.04</v>
      </c>
      <c r="F11" s="10">
        <v>1.09</v>
      </c>
      <c r="G11" s="10">
        <v>24.1</v>
      </c>
      <c r="H11" s="19">
        <v>4.37</v>
      </c>
      <c r="I11" s="24">
        <v>13</v>
      </c>
      <c r="J11" s="266"/>
    </row>
    <row r="12" spans="1:9" ht="25.5" customHeight="1">
      <c r="A12" s="213"/>
      <c r="B12" s="4" t="s">
        <v>265</v>
      </c>
      <c r="C12" s="13">
        <v>150</v>
      </c>
      <c r="D12" s="13">
        <v>4.91</v>
      </c>
      <c r="E12" s="13">
        <v>5.07</v>
      </c>
      <c r="F12" s="13">
        <v>12.76</v>
      </c>
      <c r="G12" s="13">
        <v>116.59</v>
      </c>
      <c r="H12" s="18">
        <v>10.5</v>
      </c>
      <c r="I12" s="20">
        <v>77</v>
      </c>
    </row>
    <row r="13" spans="1:10" ht="16.5" customHeight="1">
      <c r="A13" s="214"/>
      <c r="B13" s="5" t="s">
        <v>318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66"/>
    </row>
    <row r="14" spans="1:10" ht="16.5" customHeight="1">
      <c r="A14" s="214"/>
      <c r="B14" s="5" t="s">
        <v>312</v>
      </c>
      <c r="C14" s="13">
        <v>120</v>
      </c>
      <c r="D14" s="13">
        <v>2.78</v>
      </c>
      <c r="E14" s="13">
        <v>2.63</v>
      </c>
      <c r="F14" s="13">
        <v>17.91</v>
      </c>
      <c r="G14" s="13">
        <v>106.74</v>
      </c>
      <c r="H14" s="18">
        <v>15.21</v>
      </c>
      <c r="I14" s="20">
        <v>339</v>
      </c>
      <c r="J14" s="266"/>
    </row>
    <row r="15" spans="1:10" ht="16.5" customHeight="1">
      <c r="A15" s="8"/>
      <c r="B15" s="2" t="s">
        <v>142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66"/>
    </row>
    <row r="16" spans="1:9" ht="16.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/>
    </row>
    <row r="17" spans="1:9" ht="16.5" customHeight="1" thickBot="1">
      <c r="A17" s="26"/>
      <c r="B17" s="2" t="s">
        <v>69</v>
      </c>
      <c r="C17" s="11">
        <v>15</v>
      </c>
      <c r="D17" s="11">
        <v>1.14</v>
      </c>
      <c r="E17" s="11">
        <v>0.12</v>
      </c>
      <c r="F17" s="11">
        <v>7.35</v>
      </c>
      <c r="G17" s="11">
        <v>35.25</v>
      </c>
      <c r="H17" s="15">
        <v>0</v>
      </c>
      <c r="I17" s="34"/>
    </row>
    <row r="18" spans="1:10" ht="15">
      <c r="A18" s="221" t="s">
        <v>13</v>
      </c>
      <c r="B18" s="222"/>
      <c r="C18" s="223">
        <f>C19+C20+95</f>
        <v>265</v>
      </c>
      <c r="D18" s="204"/>
      <c r="E18" s="204"/>
      <c r="F18" s="204"/>
      <c r="G18" s="223">
        <f>G19+G21</f>
        <v>162.41</v>
      </c>
      <c r="H18" s="204"/>
      <c r="I18" s="224"/>
      <c r="J18">
        <f>G18*100/G31</f>
        <v>9.607103139862291</v>
      </c>
    </row>
    <row r="19" spans="1:10" ht="15">
      <c r="A19" s="9" t="s">
        <v>310</v>
      </c>
      <c r="B19" s="3" t="s">
        <v>227</v>
      </c>
      <c r="C19" s="12">
        <v>150</v>
      </c>
      <c r="D19" s="12">
        <v>4.92</v>
      </c>
      <c r="E19" s="12">
        <v>3.75</v>
      </c>
      <c r="F19" s="12">
        <v>16.95</v>
      </c>
      <c r="G19" s="12">
        <v>121.5</v>
      </c>
      <c r="H19" s="16">
        <v>0.9</v>
      </c>
      <c r="I19" s="23">
        <v>420</v>
      </c>
      <c r="J19" s="266"/>
    </row>
    <row r="20" spans="1:10" ht="15">
      <c r="A20" s="9"/>
      <c r="B20" s="4" t="s">
        <v>135</v>
      </c>
      <c r="C20" s="11">
        <v>20</v>
      </c>
      <c r="D20" s="11">
        <v>1.79</v>
      </c>
      <c r="E20" s="11">
        <v>2.93</v>
      </c>
      <c r="F20" s="11">
        <v>14.93</v>
      </c>
      <c r="G20" s="11">
        <v>94.03</v>
      </c>
      <c r="H20" s="15">
        <v>0.02</v>
      </c>
      <c r="I20" s="21">
        <v>491</v>
      </c>
      <c r="J20" s="266"/>
    </row>
    <row r="21" spans="1:9" ht="15.75" thickBot="1">
      <c r="A21" s="9"/>
      <c r="B21" s="4" t="s">
        <v>332</v>
      </c>
      <c r="C21" s="11" t="s">
        <v>333</v>
      </c>
      <c r="D21" s="11">
        <v>0.86</v>
      </c>
      <c r="E21" s="11">
        <v>0.19</v>
      </c>
      <c r="F21" s="11">
        <v>7.71</v>
      </c>
      <c r="G21" s="11">
        <v>40.91</v>
      </c>
      <c r="H21" s="15">
        <v>57.08</v>
      </c>
      <c r="I21" s="21">
        <v>386</v>
      </c>
    </row>
    <row r="22" spans="1:10" ht="15">
      <c r="A22" s="210" t="s">
        <v>14</v>
      </c>
      <c r="B22" s="211"/>
      <c r="C22" s="280">
        <f>C23+C24+C25+C26+C27+C28+C30</f>
        <v>438.8</v>
      </c>
      <c r="D22" s="206"/>
      <c r="E22" s="206"/>
      <c r="F22" s="206"/>
      <c r="G22" s="219">
        <f>G23+G24+G25+G26+G27+G28+G29+G30</f>
        <v>452.34</v>
      </c>
      <c r="H22" s="206"/>
      <c r="I22" s="208"/>
      <c r="J22">
        <f>G22*100/G31</f>
        <v>26.757447412630434</v>
      </c>
    </row>
    <row r="23" spans="1:9" ht="15">
      <c r="A23" s="8" t="s">
        <v>311</v>
      </c>
      <c r="B23" s="36" t="s">
        <v>108</v>
      </c>
      <c r="C23" s="13">
        <v>40</v>
      </c>
      <c r="D23" s="13">
        <v>0.57</v>
      </c>
      <c r="E23" s="13">
        <v>2.04</v>
      </c>
      <c r="F23" s="13">
        <v>3.04</v>
      </c>
      <c r="G23" s="53">
        <v>33.38</v>
      </c>
      <c r="H23" s="17">
        <v>1.58</v>
      </c>
      <c r="I23" s="20">
        <v>41</v>
      </c>
    </row>
    <row r="24" spans="1:10" ht="17.25" customHeight="1">
      <c r="A24" s="8"/>
      <c r="B24" s="2" t="s">
        <v>295</v>
      </c>
      <c r="C24" s="11">
        <v>100</v>
      </c>
      <c r="D24" s="11">
        <v>14.14</v>
      </c>
      <c r="E24" s="11">
        <v>6.03</v>
      </c>
      <c r="F24" s="11">
        <v>22.75</v>
      </c>
      <c r="G24" s="11">
        <v>202.45</v>
      </c>
      <c r="H24" s="15">
        <v>0.38</v>
      </c>
      <c r="I24" s="21">
        <v>245</v>
      </c>
      <c r="J24" s="266"/>
    </row>
    <row r="25" spans="1:10" ht="15">
      <c r="A25" s="214"/>
      <c r="B25" s="5" t="s">
        <v>334</v>
      </c>
      <c r="C25" s="13">
        <v>48</v>
      </c>
      <c r="D25" s="13">
        <v>0.14</v>
      </c>
      <c r="E25" s="13">
        <v>0.06</v>
      </c>
      <c r="F25" s="13">
        <v>13</v>
      </c>
      <c r="G25" s="13">
        <v>54.04</v>
      </c>
      <c r="H25" s="18">
        <v>17.08</v>
      </c>
      <c r="I25" s="20">
        <v>360</v>
      </c>
      <c r="J25" s="266"/>
    </row>
    <row r="26" spans="1:9" ht="18" customHeight="1">
      <c r="A26" s="214"/>
      <c r="B26" s="5" t="s">
        <v>328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8"/>
      <c r="B27" s="2" t="s">
        <v>249</v>
      </c>
      <c r="C27" s="11">
        <v>30</v>
      </c>
      <c r="D27" s="11">
        <v>2.25</v>
      </c>
      <c r="E27" s="11">
        <v>0.87</v>
      </c>
      <c r="F27" s="11">
        <v>15.42</v>
      </c>
      <c r="G27" s="11">
        <v>78.6</v>
      </c>
      <c r="H27" s="15">
        <v>0</v>
      </c>
      <c r="I27" s="34"/>
    </row>
    <row r="28" spans="1:9" ht="14.25" customHeight="1">
      <c r="A28" s="9"/>
      <c r="B28" s="3" t="s">
        <v>224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/>
    </row>
    <row r="29" spans="1:9" ht="14.25" customHeight="1">
      <c r="A29" s="9"/>
      <c r="B29" s="3" t="s">
        <v>269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/>
    </row>
    <row r="30" spans="1:9" ht="14.25" customHeight="1">
      <c r="A30" s="8"/>
      <c r="B30" s="2" t="s">
        <v>289</v>
      </c>
      <c r="C30" s="11">
        <v>40</v>
      </c>
      <c r="D30" s="11">
        <v>5.08</v>
      </c>
      <c r="E30" s="11">
        <v>4.6</v>
      </c>
      <c r="F30" s="11">
        <v>0.28</v>
      </c>
      <c r="G30" s="11">
        <v>62.83</v>
      </c>
      <c r="H30" s="15">
        <v>0</v>
      </c>
      <c r="I30" s="21">
        <v>227</v>
      </c>
    </row>
    <row r="31" spans="1:9" ht="31.5" customHeight="1" thickBot="1">
      <c r="A31" s="216" t="s">
        <v>18</v>
      </c>
      <c r="B31" s="217"/>
      <c r="C31" s="217"/>
      <c r="D31" s="33">
        <f>SUM(D5:D30)</f>
        <v>76.55999999999999</v>
      </c>
      <c r="E31" s="33">
        <f>SUM(E5:E30)</f>
        <v>69.01</v>
      </c>
      <c r="F31" s="33">
        <f>SUM(F5:F30)</f>
        <v>264.9099999999999</v>
      </c>
      <c r="G31" s="52">
        <f>G4+G8+G10+G18+G22</f>
        <v>1690.52</v>
      </c>
      <c r="H31" s="33">
        <f>SUM(H5:H30)</f>
        <v>136.17999999999998</v>
      </c>
      <c r="I31" s="218"/>
    </row>
    <row r="32" spans="1:9" ht="12.75" hidden="1">
      <c r="A32" s="380"/>
      <c r="B32" s="380"/>
      <c r="C32" s="380"/>
      <c r="D32" s="380"/>
      <c r="E32" s="380"/>
      <c r="F32" s="380"/>
      <c r="G32" s="380"/>
      <c r="H32" s="380"/>
      <c r="I32" s="380"/>
    </row>
    <row r="33" spans="1:9" ht="15.75">
      <c r="A33" s="372" t="s">
        <v>235</v>
      </c>
      <c r="B33" s="372"/>
      <c r="C33" s="372"/>
      <c r="D33" s="372"/>
      <c r="E33" s="372"/>
      <c r="F33" s="372"/>
      <c r="G33" s="372"/>
      <c r="H33" s="372"/>
      <c r="I33" s="372"/>
    </row>
    <row r="34" spans="1:9" ht="15.75" customHeight="1">
      <c r="A34" s="370" t="s">
        <v>285</v>
      </c>
      <c r="B34" s="371"/>
      <c r="C34" s="371"/>
      <c r="D34" s="371"/>
      <c r="E34" s="371"/>
      <c r="F34" s="371"/>
      <c r="G34" s="371"/>
      <c r="H34" s="371"/>
      <c r="I34" s="371"/>
    </row>
  </sheetData>
  <sheetProtection/>
  <mergeCells count="11">
    <mergeCell ref="C1:C2"/>
    <mergeCell ref="D1:F1"/>
    <mergeCell ref="A34:I34"/>
    <mergeCell ref="A32:I32"/>
    <mergeCell ref="A33:I33"/>
    <mergeCell ref="A3:B3"/>
    <mergeCell ref="G1:G2"/>
    <mergeCell ref="H1:H2"/>
    <mergeCell ref="I1:I2"/>
    <mergeCell ref="A1:A2"/>
    <mergeCell ref="B1:B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7">
      <selection activeCell="B11" sqref="B11:I11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4.25">
      <c r="A1" s="377" t="s">
        <v>9</v>
      </c>
      <c r="B1" s="373" t="s">
        <v>7</v>
      </c>
      <c r="C1" s="373" t="s">
        <v>8</v>
      </c>
      <c r="D1" s="379" t="s">
        <v>3</v>
      </c>
      <c r="E1" s="379"/>
      <c r="F1" s="379"/>
      <c r="G1" s="373" t="s">
        <v>4</v>
      </c>
      <c r="H1" s="373" t="s">
        <v>5</v>
      </c>
      <c r="I1" s="375" t="s">
        <v>6</v>
      </c>
    </row>
    <row r="2" spans="1:9" ht="15" thickBot="1">
      <c r="A2" s="378"/>
      <c r="B2" s="374"/>
      <c r="C2" s="374"/>
      <c r="D2" s="25" t="s">
        <v>0</v>
      </c>
      <c r="E2" s="25" t="s">
        <v>1</v>
      </c>
      <c r="F2" s="25" t="s">
        <v>2</v>
      </c>
      <c r="G2" s="374"/>
      <c r="H2" s="374"/>
      <c r="I2" s="376"/>
    </row>
    <row r="3" spans="1:9" ht="15.75" thickBot="1">
      <c r="A3" s="200" t="s">
        <v>20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360</v>
      </c>
      <c r="D4" s="206"/>
      <c r="E4" s="206"/>
      <c r="F4" s="206"/>
      <c r="G4" s="205">
        <f>G5+G6+G7</f>
        <v>324</v>
      </c>
      <c r="H4" s="206"/>
      <c r="I4" s="208"/>
      <c r="J4">
        <f>G4*100/G29</f>
        <v>19.60345359608415</v>
      </c>
    </row>
    <row r="5" spans="1:10" ht="16.5" customHeight="1">
      <c r="A5" s="7" t="s">
        <v>307</v>
      </c>
      <c r="B5" s="1" t="s">
        <v>148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  <c r="J5" s="266"/>
    </row>
    <row r="6" spans="1:9" ht="15">
      <c r="A6" s="8"/>
      <c r="B6" s="2" t="s">
        <v>111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31" t="s">
        <v>238</v>
      </c>
      <c r="C7" s="124">
        <v>180</v>
      </c>
      <c r="D7" s="124">
        <v>1.67</v>
      </c>
      <c r="E7" s="124">
        <v>1.78</v>
      </c>
      <c r="F7" s="232">
        <v>6.59</v>
      </c>
      <c r="G7" s="124">
        <v>49.47</v>
      </c>
      <c r="H7" s="233">
        <v>0.76</v>
      </c>
      <c r="I7" s="139" t="s">
        <v>92</v>
      </c>
    </row>
    <row r="8" spans="1:10" ht="15">
      <c r="A8" s="203" t="s">
        <v>251</v>
      </c>
      <c r="B8" s="135"/>
      <c r="C8" s="228">
        <v>0.05</v>
      </c>
      <c r="D8" s="126"/>
      <c r="E8" s="126"/>
      <c r="F8" s="229"/>
      <c r="G8" s="128">
        <f>G9</f>
        <v>44.67</v>
      </c>
      <c r="H8" s="230"/>
      <c r="I8" s="258"/>
      <c r="J8">
        <f>G8*100/G29</f>
        <v>2.702735407830491</v>
      </c>
    </row>
    <row r="9" spans="1:9" ht="15.75" thickBot="1">
      <c r="A9" s="125" t="s">
        <v>308</v>
      </c>
      <c r="B9" s="4" t="s">
        <v>306</v>
      </c>
      <c r="C9" s="11" t="s">
        <v>326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10" ht="15">
      <c r="A10" s="210" t="s">
        <v>12</v>
      </c>
      <c r="B10" s="211"/>
      <c r="C10" s="205">
        <f>C11+C12+C13+C14+C15+C16+C17</f>
        <v>530</v>
      </c>
      <c r="D10" s="206"/>
      <c r="E10" s="206"/>
      <c r="F10" s="206"/>
      <c r="G10" s="205">
        <f>G11+G12+G13+G14+G15+G16+G17</f>
        <v>605.18</v>
      </c>
      <c r="H10" s="206"/>
      <c r="I10" s="208"/>
      <c r="J10">
        <f>G10*100/G29</f>
        <v>36.616105084191986</v>
      </c>
    </row>
    <row r="11" spans="1:10" ht="15">
      <c r="A11" s="212" t="s">
        <v>309</v>
      </c>
      <c r="B11" s="1" t="s">
        <v>354</v>
      </c>
      <c r="C11" s="10">
        <v>40</v>
      </c>
      <c r="D11" s="10">
        <v>0.96</v>
      </c>
      <c r="E11" s="10">
        <v>2.24</v>
      </c>
      <c r="F11" s="10">
        <v>5.61</v>
      </c>
      <c r="G11" s="10">
        <v>47.08</v>
      </c>
      <c r="H11" s="19">
        <v>12.65</v>
      </c>
      <c r="I11" s="24">
        <v>54</v>
      </c>
      <c r="J11" s="266"/>
    </row>
    <row r="12" spans="1:9" ht="27.75" customHeight="1">
      <c r="A12" s="213"/>
      <c r="B12" s="4" t="s">
        <v>237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14"/>
      <c r="B13" s="5" t="s">
        <v>313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6"/>
    </row>
    <row r="14" spans="1:10" ht="17.25" customHeight="1">
      <c r="A14" s="214"/>
      <c r="B14" s="5" t="s">
        <v>314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66"/>
    </row>
    <row r="15" spans="1:9" ht="15">
      <c r="A15" s="8"/>
      <c r="B15" s="2" t="s">
        <v>222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5">
      <c r="A16" s="8"/>
      <c r="B16" s="2" t="s">
        <v>343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/>
    </row>
    <row r="17" spans="1:10" ht="15.75" thickBot="1">
      <c r="A17" s="26"/>
      <c r="B17" s="27" t="s">
        <v>261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30"/>
      <c r="J17" s="266"/>
    </row>
    <row r="18" spans="1:10" ht="14.25" customHeight="1">
      <c r="A18" s="221" t="s">
        <v>13</v>
      </c>
      <c r="B18" s="222"/>
      <c r="C18" s="223">
        <f>C19+C20</f>
        <v>210</v>
      </c>
      <c r="D18" s="204"/>
      <c r="E18" s="204"/>
      <c r="F18" s="204"/>
      <c r="G18" s="223">
        <f>G19+G20</f>
        <v>287.78</v>
      </c>
      <c r="H18" s="204"/>
      <c r="I18" s="224"/>
      <c r="J18">
        <f>G18*100/G29</f>
        <v>17.411981098398446</v>
      </c>
    </row>
    <row r="19" spans="1:10" ht="15">
      <c r="A19" s="9" t="s">
        <v>310</v>
      </c>
      <c r="B19" s="3" t="s">
        <v>223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6"/>
    </row>
    <row r="20" spans="1:10" ht="15.75" thickBot="1">
      <c r="A20" s="9"/>
      <c r="B20" s="238" t="s">
        <v>149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3">
        <v>0.26</v>
      </c>
      <c r="I20" s="61">
        <v>460</v>
      </c>
      <c r="J20" s="266"/>
    </row>
    <row r="21" spans="1:10" ht="15">
      <c r="A21" s="210" t="s">
        <v>14</v>
      </c>
      <c r="B21" s="211"/>
      <c r="C21" s="225">
        <f>C22+C23+C24+C25+C26+C27+C28</f>
        <v>431</v>
      </c>
      <c r="D21" s="206"/>
      <c r="E21" s="206"/>
      <c r="F21" s="206"/>
      <c r="G21" s="205">
        <f>G22+G23+G24+G25+G26+G27+G28</f>
        <v>391.14</v>
      </c>
      <c r="H21" s="206"/>
      <c r="I21" s="208"/>
      <c r="J21">
        <f>G21*100/G29</f>
        <v>23.665724813494922</v>
      </c>
    </row>
    <row r="22" spans="1:10" ht="21.75" customHeight="1">
      <c r="A22" s="8" t="s">
        <v>311</v>
      </c>
      <c r="B22" s="36" t="s">
        <v>296</v>
      </c>
      <c r="C22" s="10">
        <v>40</v>
      </c>
      <c r="D22" s="10">
        <v>0.73</v>
      </c>
      <c r="E22" s="10">
        <v>2.04</v>
      </c>
      <c r="F22" s="10">
        <v>3.11</v>
      </c>
      <c r="G22" s="10">
        <v>34.41</v>
      </c>
      <c r="H22" s="19">
        <v>7.33</v>
      </c>
      <c r="I22" s="24">
        <v>21</v>
      </c>
      <c r="J22" s="266"/>
    </row>
    <row r="23" spans="1:9" ht="28.5" customHeight="1">
      <c r="A23" s="8"/>
      <c r="B23" s="4" t="s">
        <v>110</v>
      </c>
      <c r="C23" s="10">
        <v>70</v>
      </c>
      <c r="D23" s="10">
        <v>11.09</v>
      </c>
      <c r="E23" s="10">
        <v>5.07</v>
      </c>
      <c r="F23" s="10">
        <v>6.75</v>
      </c>
      <c r="G23" s="10">
        <v>118.19</v>
      </c>
      <c r="H23" s="10">
        <v>0.41</v>
      </c>
      <c r="I23" s="24" t="s">
        <v>75</v>
      </c>
    </row>
    <row r="24" spans="1:9" ht="15.75" customHeight="1">
      <c r="A24" s="214"/>
      <c r="B24" s="5" t="s">
        <v>312</v>
      </c>
      <c r="C24" s="13">
        <v>120</v>
      </c>
      <c r="D24" s="13">
        <v>2.78</v>
      </c>
      <c r="E24" s="13">
        <v>2.63</v>
      </c>
      <c r="F24" s="13">
        <v>17.91</v>
      </c>
      <c r="G24" s="13">
        <v>106.74</v>
      </c>
      <c r="H24" s="18">
        <v>15.21</v>
      </c>
      <c r="I24" s="20">
        <v>339</v>
      </c>
    </row>
    <row r="25" spans="1:9" ht="15">
      <c r="A25" s="214"/>
      <c r="B25" s="2" t="s">
        <v>236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5">
      <c r="A26" s="8"/>
      <c r="B26" s="5" t="s">
        <v>342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/>
    </row>
    <row r="27" spans="1:9" ht="15.75" thickBot="1">
      <c r="A27" s="26"/>
      <c r="B27" s="27" t="s">
        <v>69</v>
      </c>
      <c r="C27" s="28">
        <v>15</v>
      </c>
      <c r="D27" s="28">
        <v>1.14</v>
      </c>
      <c r="E27" s="28">
        <v>0.12</v>
      </c>
      <c r="F27" s="28">
        <v>7.35</v>
      </c>
      <c r="G27" s="28">
        <v>35.25</v>
      </c>
      <c r="H27" s="29">
        <v>0</v>
      </c>
      <c r="I27" s="30"/>
    </row>
    <row r="28" spans="1:9" ht="15">
      <c r="A28" s="9"/>
      <c r="B28" s="3" t="s">
        <v>269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/>
    </row>
    <row r="29" spans="1:9" ht="28.5" customHeight="1" thickBot="1">
      <c r="A29" s="216" t="s">
        <v>19</v>
      </c>
      <c r="B29" s="217"/>
      <c r="C29" s="217"/>
      <c r="D29" s="33">
        <f>SUM(D5:D28)</f>
        <v>68.64</v>
      </c>
      <c r="E29" s="33">
        <f>SUM(E5:E28)</f>
        <v>54.029999999999994</v>
      </c>
      <c r="F29" s="33">
        <f>SUM(F5:F28)</f>
        <v>218.61000000000004</v>
      </c>
      <c r="G29" s="33">
        <f>G4+G8+G10+G18+G21</f>
        <v>1652.77</v>
      </c>
      <c r="H29" s="33">
        <f>SUM(H5:H28)</f>
        <v>96.14999999999999</v>
      </c>
      <c r="I29" s="218"/>
    </row>
    <row r="30" spans="1:9" ht="14.25" customHeight="1">
      <c r="A30" s="372" t="s">
        <v>71</v>
      </c>
      <c r="B30" s="372"/>
      <c r="C30" s="372"/>
      <c r="D30" s="372"/>
      <c r="E30" s="372"/>
      <c r="F30" s="372"/>
      <c r="G30" s="372"/>
      <c r="H30" s="372"/>
      <c r="I30" s="372"/>
    </row>
    <row r="31" ht="12.75">
      <c r="A31" s="268" t="s">
        <v>298</v>
      </c>
    </row>
    <row r="32" ht="12.75">
      <c r="A32" t="s">
        <v>297</v>
      </c>
    </row>
  </sheetData>
  <sheetProtection/>
  <mergeCells count="8"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77" t="s">
        <v>9</v>
      </c>
      <c r="B1" s="373" t="s">
        <v>7</v>
      </c>
      <c r="C1" s="373" t="s">
        <v>8</v>
      </c>
      <c r="D1" s="379" t="s">
        <v>3</v>
      </c>
      <c r="E1" s="379"/>
      <c r="F1" s="379"/>
      <c r="G1" s="373" t="s">
        <v>4</v>
      </c>
      <c r="H1" s="373" t="s">
        <v>5</v>
      </c>
      <c r="I1" s="375" t="s">
        <v>6</v>
      </c>
    </row>
    <row r="2" spans="1:9" ht="15" thickBot="1">
      <c r="A2" s="378"/>
      <c r="B2" s="374"/>
      <c r="C2" s="374"/>
      <c r="D2" s="25" t="s">
        <v>0</v>
      </c>
      <c r="E2" s="25" t="s">
        <v>1</v>
      </c>
      <c r="F2" s="25" t="s">
        <v>2</v>
      </c>
      <c r="G2" s="374"/>
      <c r="H2" s="374"/>
      <c r="I2" s="376"/>
    </row>
    <row r="3" spans="1:9" ht="15.75" thickBot="1">
      <c r="A3" s="200" t="s">
        <v>21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355</v>
      </c>
      <c r="D4" s="206"/>
      <c r="E4" s="206"/>
      <c r="F4" s="206"/>
      <c r="G4" s="205">
        <f>G5+G6+G7</f>
        <v>345.13</v>
      </c>
      <c r="H4" s="206"/>
      <c r="I4" s="208"/>
      <c r="J4">
        <f>G4*100/G30</f>
        <v>20.89708580320543</v>
      </c>
    </row>
    <row r="5" spans="1:9" ht="15">
      <c r="A5" s="7" t="s">
        <v>307</v>
      </c>
      <c r="B5" s="1" t="s">
        <v>89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263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3" t="s">
        <v>251</v>
      </c>
      <c r="B8" s="135"/>
      <c r="C8" s="228">
        <v>0.05</v>
      </c>
      <c r="D8" s="133"/>
      <c r="E8" s="133"/>
      <c r="F8" s="133"/>
      <c r="G8" s="220">
        <f>G9+G10</f>
        <v>112.19</v>
      </c>
      <c r="H8" s="134"/>
      <c r="I8" s="136"/>
      <c r="J8">
        <f>G8*100/G30</f>
        <v>6.792930363230138</v>
      </c>
    </row>
    <row r="9" spans="1:9" ht="15">
      <c r="A9" s="125" t="s">
        <v>308</v>
      </c>
      <c r="B9" s="2" t="s">
        <v>330</v>
      </c>
      <c r="C9" s="11">
        <v>160</v>
      </c>
      <c r="D9" s="11">
        <v>0.8</v>
      </c>
      <c r="E9" s="11">
        <v>0</v>
      </c>
      <c r="F9" s="287">
        <v>16.16</v>
      </c>
      <c r="G9" s="11">
        <v>67.52</v>
      </c>
      <c r="H9" s="11">
        <v>4.8</v>
      </c>
      <c r="I9" s="288">
        <v>418</v>
      </c>
    </row>
    <row r="10" spans="1:9" ht="15">
      <c r="A10" s="267"/>
      <c r="B10" s="4" t="s">
        <v>306</v>
      </c>
      <c r="C10" s="11" t="s">
        <v>326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21" t="s">
        <v>12</v>
      </c>
      <c r="B11" s="222"/>
      <c r="C11" s="223">
        <f>C12+C13+C14+C15+C16+C17</f>
        <v>535</v>
      </c>
      <c r="D11" s="204"/>
      <c r="E11" s="204"/>
      <c r="F11" s="204"/>
      <c r="G11" s="223">
        <f>G12+G13+G14+G15+G16+G17</f>
        <v>528.83</v>
      </c>
      <c r="H11" s="204"/>
      <c r="I11" s="224"/>
      <c r="J11">
        <f>G11*100/G30</f>
        <v>32.01983567151256</v>
      </c>
    </row>
    <row r="12" spans="1:10" ht="16.5" customHeight="1">
      <c r="A12" s="212" t="s">
        <v>309</v>
      </c>
      <c r="B12" s="1" t="s">
        <v>355</v>
      </c>
      <c r="C12" s="10">
        <v>40</v>
      </c>
      <c r="D12" s="10">
        <v>0.48</v>
      </c>
      <c r="E12" s="10">
        <v>2.08</v>
      </c>
      <c r="F12" s="10">
        <v>1.63</v>
      </c>
      <c r="G12" s="10">
        <v>28.25</v>
      </c>
      <c r="H12" s="19">
        <v>10.92</v>
      </c>
      <c r="I12" s="24">
        <v>14</v>
      </c>
      <c r="J12" s="266"/>
    </row>
    <row r="13" spans="1:9" ht="15">
      <c r="A13" s="212"/>
      <c r="B13" s="5" t="s">
        <v>133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3"/>
      <c r="B14" s="4" t="s">
        <v>361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214"/>
      <c r="B15" s="5" t="s">
        <v>136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5">
      <c r="A16" s="215"/>
      <c r="B16" s="2" t="s">
        <v>343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/>
    </row>
    <row r="17" spans="1:9" ht="17.25" customHeight="1" thickBot="1">
      <c r="A17" s="26"/>
      <c r="B17" s="27" t="s">
        <v>261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30"/>
    </row>
    <row r="18" spans="1:10" ht="15">
      <c r="A18" s="221" t="s">
        <v>13</v>
      </c>
      <c r="B18" s="222"/>
      <c r="C18" s="223">
        <f>C19+C20</f>
        <v>200</v>
      </c>
      <c r="D18" s="204"/>
      <c r="E18" s="204"/>
      <c r="F18" s="204"/>
      <c r="G18" s="223">
        <f>G19+G20</f>
        <v>290</v>
      </c>
      <c r="H18" s="204"/>
      <c r="I18" s="224"/>
      <c r="J18">
        <f>G18*100/G30</f>
        <v>17.559049873756486</v>
      </c>
    </row>
    <row r="19" spans="1:10" ht="15">
      <c r="A19" s="9" t="s">
        <v>310</v>
      </c>
      <c r="B19" s="3" t="s">
        <v>345</v>
      </c>
      <c r="C19" s="12">
        <v>160</v>
      </c>
      <c r="D19" s="12">
        <v>4.16</v>
      </c>
      <c r="E19" s="12">
        <v>4</v>
      </c>
      <c r="F19" s="12">
        <v>17.6</v>
      </c>
      <c r="G19" s="12">
        <v>123.2</v>
      </c>
      <c r="H19" s="16">
        <v>1.44</v>
      </c>
      <c r="I19" s="23">
        <v>420</v>
      </c>
      <c r="J19" s="266"/>
    </row>
    <row r="20" spans="1:10" ht="15.75" thickBot="1">
      <c r="A20" s="9"/>
      <c r="B20" s="4" t="s">
        <v>290</v>
      </c>
      <c r="C20" s="11">
        <v>40</v>
      </c>
      <c r="D20" s="11">
        <v>3</v>
      </c>
      <c r="E20" s="11">
        <v>3.92</v>
      </c>
      <c r="F20" s="11">
        <v>29.76</v>
      </c>
      <c r="G20" s="11">
        <v>166.8</v>
      </c>
      <c r="H20" s="15">
        <v>0</v>
      </c>
      <c r="I20" s="23"/>
      <c r="J20" s="266"/>
    </row>
    <row r="21" spans="1:10" ht="15">
      <c r="A21" s="210" t="s">
        <v>14</v>
      </c>
      <c r="B21" s="211"/>
      <c r="C21" s="225">
        <f>C22+C23+C24+C25+C26+C27+C28+C29</f>
        <v>461.8</v>
      </c>
      <c r="D21" s="206"/>
      <c r="E21" s="206"/>
      <c r="F21" s="206"/>
      <c r="G21" s="205">
        <f>G22+G23+G24+G25+G26+G27+G28+G29</f>
        <v>375.42</v>
      </c>
      <c r="H21" s="206"/>
      <c r="I21" s="208"/>
      <c r="J21">
        <f>G21*100/G30</f>
        <v>22.731098288295378</v>
      </c>
    </row>
    <row r="22" spans="1:10" ht="30">
      <c r="A22" s="8" t="s">
        <v>311</v>
      </c>
      <c r="B22" s="36" t="s">
        <v>299</v>
      </c>
      <c r="C22" s="13">
        <v>40</v>
      </c>
      <c r="D22" s="13">
        <v>0.77</v>
      </c>
      <c r="E22" s="13">
        <v>2.11</v>
      </c>
      <c r="F22" s="13">
        <v>4.61</v>
      </c>
      <c r="G22" s="13">
        <v>40.74</v>
      </c>
      <c r="H22" s="17">
        <v>4.02</v>
      </c>
      <c r="I22" s="20">
        <v>26</v>
      </c>
      <c r="J22" s="266"/>
    </row>
    <row r="23" spans="1:9" ht="15">
      <c r="A23" s="8"/>
      <c r="B23" s="2" t="s">
        <v>362</v>
      </c>
      <c r="C23" s="11">
        <v>175</v>
      </c>
      <c r="D23" s="11">
        <v>12.06</v>
      </c>
      <c r="E23" s="11">
        <v>10.61</v>
      </c>
      <c r="F23" s="11">
        <v>12.85</v>
      </c>
      <c r="G23" s="11">
        <v>196.35</v>
      </c>
      <c r="H23" s="15">
        <v>20.75</v>
      </c>
      <c r="I23" s="21">
        <v>298</v>
      </c>
    </row>
    <row r="24" spans="1:9" ht="15">
      <c r="A24" s="8"/>
      <c r="B24" s="60" t="s">
        <v>80</v>
      </c>
      <c r="C24" s="11">
        <v>20</v>
      </c>
      <c r="D24" s="11">
        <v>0.36</v>
      </c>
      <c r="E24" s="11">
        <v>1.77</v>
      </c>
      <c r="F24" s="11">
        <v>1.73</v>
      </c>
      <c r="G24" s="11">
        <v>24.49</v>
      </c>
      <c r="H24" s="15">
        <v>0.47</v>
      </c>
      <c r="I24" s="21">
        <v>355</v>
      </c>
    </row>
    <row r="25" spans="1:9" ht="16.5" customHeight="1">
      <c r="A25" s="214"/>
      <c r="B25" s="5" t="s">
        <v>328</v>
      </c>
      <c r="C25" s="13">
        <v>180</v>
      </c>
      <c r="D25" s="13">
        <v>0.07</v>
      </c>
      <c r="E25" s="13">
        <v>0.02</v>
      </c>
      <c r="F25" s="13">
        <v>5</v>
      </c>
      <c r="G25" s="13">
        <v>20.46</v>
      </c>
      <c r="H25" s="53">
        <v>0.04</v>
      </c>
      <c r="I25" s="20" t="s">
        <v>70</v>
      </c>
    </row>
    <row r="26" spans="1:9" ht="15">
      <c r="A26" s="214"/>
      <c r="B26" s="5" t="s">
        <v>342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/>
    </row>
    <row r="27" spans="1:9" ht="15">
      <c r="A27" s="8"/>
      <c r="B27" s="2" t="s">
        <v>261</v>
      </c>
      <c r="C27" s="11">
        <v>10</v>
      </c>
      <c r="D27" s="11">
        <v>0.76</v>
      </c>
      <c r="E27" s="11">
        <v>0.08</v>
      </c>
      <c r="F27" s="11">
        <v>4.9</v>
      </c>
      <c r="G27" s="11">
        <v>23.5</v>
      </c>
      <c r="H27" s="15">
        <v>0</v>
      </c>
      <c r="I27" s="34"/>
    </row>
    <row r="28" spans="1:9" ht="15">
      <c r="A28" s="9"/>
      <c r="B28" s="3" t="s">
        <v>224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/>
    </row>
    <row r="29" spans="1:9" ht="15">
      <c r="A29" s="8"/>
      <c r="B29" s="3" t="s">
        <v>269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/>
    </row>
    <row r="30" spans="1:9" ht="29.25" thickBot="1">
      <c r="A30" s="216" t="s">
        <v>22</v>
      </c>
      <c r="B30" s="217"/>
      <c r="C30" s="217"/>
      <c r="D30" s="33">
        <f>SUM(D5:D29)</f>
        <v>55.650000000000006</v>
      </c>
      <c r="E30" s="33">
        <f>SUM(E5:E29)</f>
        <v>62.38</v>
      </c>
      <c r="F30" s="33">
        <f>SUM(F5:F29)</f>
        <v>212.70999999999998</v>
      </c>
      <c r="G30" s="33">
        <f>G4+G8+G11+G18+G21</f>
        <v>1651.5700000000002</v>
      </c>
      <c r="H30" s="33">
        <f>SUM(H5:H29)</f>
        <v>140.34599999999998</v>
      </c>
      <c r="I30" s="218"/>
    </row>
    <row r="31" spans="1:9" ht="0.75" customHeight="1">
      <c r="A31" s="380"/>
      <c r="B31" s="380"/>
      <c r="C31" s="380"/>
      <c r="D31" s="380"/>
      <c r="E31" s="380"/>
      <c r="F31" s="380"/>
      <c r="G31" s="380"/>
      <c r="H31" s="380"/>
      <c r="I31" s="380"/>
    </row>
    <row r="32" spans="1:9" ht="15.75">
      <c r="A32" s="372" t="s">
        <v>71</v>
      </c>
      <c r="B32" s="372"/>
      <c r="C32" s="372"/>
      <c r="D32" s="372"/>
      <c r="E32" s="372"/>
      <c r="F32" s="372"/>
      <c r="G32" s="372"/>
      <c r="H32" s="372"/>
      <c r="I32" s="372"/>
    </row>
    <row r="33" spans="1:9" ht="15.75">
      <c r="A33" s="370" t="s">
        <v>285</v>
      </c>
      <c r="B33" s="371"/>
      <c r="C33" s="371"/>
      <c r="D33" s="371"/>
      <c r="E33" s="371"/>
      <c r="F33" s="371"/>
      <c r="G33" s="371"/>
      <c r="H33" s="371"/>
      <c r="I33" s="371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zoomScalePageLayoutView="0" workbookViewId="0" topLeftCell="A12">
      <selection activeCell="I29" sqref="I29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77" t="s">
        <v>9</v>
      </c>
      <c r="B1" s="373" t="s">
        <v>7</v>
      </c>
      <c r="C1" s="373" t="s">
        <v>8</v>
      </c>
      <c r="D1" s="379" t="s">
        <v>3</v>
      </c>
      <c r="E1" s="379"/>
      <c r="F1" s="379"/>
      <c r="G1" s="373" t="s">
        <v>4</v>
      </c>
      <c r="H1" s="373" t="s">
        <v>5</v>
      </c>
      <c r="I1" s="375" t="s">
        <v>6</v>
      </c>
    </row>
    <row r="2" spans="1:9" ht="15" thickBot="1">
      <c r="A2" s="378"/>
      <c r="B2" s="374"/>
      <c r="C2" s="374"/>
      <c r="D2" s="25" t="s">
        <v>0</v>
      </c>
      <c r="E2" s="25" t="s">
        <v>1</v>
      </c>
      <c r="F2" s="25" t="s">
        <v>2</v>
      </c>
      <c r="G2" s="374"/>
      <c r="H2" s="374"/>
      <c r="I2" s="376"/>
    </row>
    <row r="3" spans="1:9" ht="11.25" customHeight="1" thickBot="1">
      <c r="A3" s="200" t="s">
        <v>24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355</v>
      </c>
      <c r="D4" s="206"/>
      <c r="E4" s="206"/>
      <c r="F4" s="206"/>
      <c r="G4" s="205">
        <f>G5+G6+G7</f>
        <v>287.32</v>
      </c>
      <c r="H4" s="206"/>
      <c r="I4" s="208"/>
      <c r="J4">
        <f>G4*100/G32</f>
        <v>16.770073951286705</v>
      </c>
    </row>
    <row r="5" spans="1:9" ht="24" customHeight="1">
      <c r="A5" s="7" t="s">
        <v>307</v>
      </c>
      <c r="B5" s="1" t="s">
        <v>150</v>
      </c>
      <c r="C5" s="10">
        <v>150</v>
      </c>
      <c r="D5" s="10">
        <v>5.87</v>
      </c>
      <c r="E5" s="10">
        <v>6.05</v>
      </c>
      <c r="F5" s="10">
        <v>24.05</v>
      </c>
      <c r="G5" s="10">
        <v>175.04</v>
      </c>
      <c r="H5" s="14">
        <v>0.87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321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 customHeight="1">
      <c r="A8" s="203" t="s">
        <v>251</v>
      </c>
      <c r="B8" s="135"/>
      <c r="C8" s="301">
        <f>95+C10</f>
        <v>265</v>
      </c>
      <c r="D8" s="133"/>
      <c r="E8" s="133"/>
      <c r="F8" s="133"/>
      <c r="G8" s="220">
        <f>G9+G10</f>
        <v>116.41</v>
      </c>
      <c r="H8" s="134"/>
      <c r="I8" s="136"/>
      <c r="J8">
        <f>G8*100/G32</f>
        <v>6.794529822738707</v>
      </c>
    </row>
    <row r="9" spans="1:9" ht="13.5" customHeight="1">
      <c r="A9" s="125" t="s">
        <v>308</v>
      </c>
      <c r="B9" s="4" t="s">
        <v>306</v>
      </c>
      <c r="C9" s="11" t="s">
        <v>326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319</v>
      </c>
      <c r="C10" s="11">
        <v>170</v>
      </c>
      <c r="D10" s="28">
        <v>0.85</v>
      </c>
      <c r="E10" s="28">
        <v>0</v>
      </c>
      <c r="F10" s="256">
        <v>17.17</v>
      </c>
      <c r="G10" s="28">
        <v>71.74</v>
      </c>
      <c r="H10" s="28">
        <v>5.1</v>
      </c>
      <c r="I10" s="257">
        <v>418</v>
      </c>
    </row>
    <row r="11" spans="1:10" ht="15">
      <c r="A11" s="221" t="s">
        <v>12</v>
      </c>
      <c r="B11" s="222"/>
      <c r="C11" s="223">
        <f>C12+C13+C14+C15+C16+C17+C18</f>
        <v>490</v>
      </c>
      <c r="D11" s="204"/>
      <c r="E11" s="204"/>
      <c r="F11" s="204"/>
      <c r="G11" s="223">
        <f>G12+G13+G14+G15+G16+G17+G18</f>
        <v>707.0699999999999</v>
      </c>
      <c r="H11" s="204"/>
      <c r="I11" s="224"/>
      <c r="J11">
        <f>G11*100/G32</f>
        <v>41.269720829515144</v>
      </c>
    </row>
    <row r="12" spans="1:9" ht="15">
      <c r="A12" s="212" t="s">
        <v>309</v>
      </c>
      <c r="B12" s="36" t="s">
        <v>108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13"/>
      <c r="B13" s="4" t="s">
        <v>300</v>
      </c>
      <c r="C13" s="13">
        <v>150</v>
      </c>
      <c r="D13" s="13">
        <v>6.41</v>
      </c>
      <c r="E13" s="13">
        <v>7</v>
      </c>
      <c r="F13" s="13">
        <v>14.84</v>
      </c>
      <c r="G13" s="13">
        <v>148.81</v>
      </c>
      <c r="H13" s="18">
        <v>5.41</v>
      </c>
      <c r="I13" s="20">
        <v>91</v>
      </c>
      <c r="J13" s="266"/>
    </row>
    <row r="14" spans="1:9" ht="12.75" customHeight="1">
      <c r="A14" s="214"/>
      <c r="B14" s="5" t="s">
        <v>352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5"/>
      <c r="B15" s="130" t="s">
        <v>260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222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343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 thickBot="1">
      <c r="A18" s="26"/>
      <c r="B18" s="27" t="s">
        <v>261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30"/>
    </row>
    <row r="19" spans="1:10" ht="15">
      <c r="A19" s="221" t="s">
        <v>13</v>
      </c>
      <c r="B19" s="222"/>
      <c r="C19" s="223">
        <f>C20+C21+C22</f>
        <v>200</v>
      </c>
      <c r="D19" s="204"/>
      <c r="E19" s="204"/>
      <c r="F19" s="204"/>
      <c r="G19" s="223">
        <f>G20+G21+G22</f>
        <v>243.02</v>
      </c>
      <c r="H19" s="204"/>
      <c r="I19" s="224"/>
      <c r="J19">
        <f>G19*100/G32</f>
        <v>14.184405442160989</v>
      </c>
    </row>
    <row r="20" spans="1:10" ht="12" customHeight="1">
      <c r="A20" s="9" t="s">
        <v>310</v>
      </c>
      <c r="B20" s="3" t="s">
        <v>223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6"/>
    </row>
    <row r="21" spans="1:9" ht="12" customHeight="1">
      <c r="A21" s="9"/>
      <c r="B21" s="4" t="s">
        <v>344</v>
      </c>
      <c r="C21" s="11">
        <v>10</v>
      </c>
      <c r="D21" s="11">
        <v>1.14</v>
      </c>
      <c r="E21" s="11">
        <v>0.12</v>
      </c>
      <c r="F21" s="11">
        <v>7.35</v>
      </c>
      <c r="G21" s="11">
        <v>35.25</v>
      </c>
      <c r="H21" s="15">
        <v>0</v>
      </c>
      <c r="I21" s="62">
        <v>123</v>
      </c>
    </row>
    <row r="22" spans="1:9" ht="12" customHeight="1" thickBot="1">
      <c r="A22" s="9"/>
      <c r="B22" s="4" t="s">
        <v>291</v>
      </c>
      <c r="C22" s="11">
        <v>40</v>
      </c>
      <c r="D22" s="11">
        <v>0.04</v>
      </c>
      <c r="E22" s="11">
        <v>0</v>
      </c>
      <c r="F22" s="11">
        <v>31.73</v>
      </c>
      <c r="G22" s="11">
        <v>128.27</v>
      </c>
      <c r="H22" s="15">
        <v>0</v>
      </c>
      <c r="I22" s="37"/>
    </row>
    <row r="23" spans="1:10" ht="15">
      <c r="A23" s="210" t="s">
        <v>14</v>
      </c>
      <c r="B23" s="211"/>
      <c r="C23" s="225">
        <f>C24+C25+C26+C27+C28+C29+C30+C31</f>
        <v>460.8</v>
      </c>
      <c r="D23" s="206"/>
      <c r="E23" s="206"/>
      <c r="F23" s="206"/>
      <c r="G23" s="205">
        <f>G25+G26+G27+G28+G29+G30+G31</f>
        <v>359.47</v>
      </c>
      <c r="H23" s="206"/>
      <c r="I23" s="208"/>
      <c r="J23">
        <f>G23*100/G32</f>
        <v>20.981269954298455</v>
      </c>
    </row>
    <row r="24" spans="1:10" ht="27" customHeight="1">
      <c r="A24" s="8" t="s">
        <v>311</v>
      </c>
      <c r="B24" s="304" t="s">
        <v>363</v>
      </c>
      <c r="C24" s="277">
        <v>40</v>
      </c>
      <c r="D24" s="279">
        <v>1.14</v>
      </c>
      <c r="E24" s="279">
        <v>1.58</v>
      </c>
      <c r="F24" s="279">
        <v>2.65</v>
      </c>
      <c r="G24" s="278">
        <v>29.34</v>
      </c>
      <c r="H24" s="279">
        <v>3.54</v>
      </c>
      <c r="I24" s="279">
        <v>11</v>
      </c>
      <c r="J24" s="266"/>
    </row>
    <row r="25" spans="1:9" ht="12" customHeight="1">
      <c r="A25" s="7"/>
      <c r="B25" s="1" t="s">
        <v>137</v>
      </c>
      <c r="C25" s="13">
        <v>74</v>
      </c>
      <c r="D25" s="13">
        <v>11.76</v>
      </c>
      <c r="E25" s="13">
        <v>11.78</v>
      </c>
      <c r="F25" s="13">
        <v>5.63</v>
      </c>
      <c r="G25" s="13">
        <v>176.18</v>
      </c>
      <c r="H25" s="17">
        <v>0.25</v>
      </c>
      <c r="I25" s="20">
        <v>282</v>
      </c>
    </row>
    <row r="26" spans="1:9" ht="26.25" customHeight="1">
      <c r="A26" s="8"/>
      <c r="B26" s="5" t="s">
        <v>357</v>
      </c>
      <c r="C26" s="13">
        <v>120</v>
      </c>
      <c r="D26" s="13">
        <v>3.5</v>
      </c>
      <c r="E26" s="13">
        <v>3.03</v>
      </c>
      <c r="F26" s="13">
        <v>6.84</v>
      </c>
      <c r="G26" s="13">
        <v>69.45</v>
      </c>
      <c r="H26" s="17">
        <v>55.55</v>
      </c>
      <c r="I26" s="20" t="s">
        <v>358</v>
      </c>
    </row>
    <row r="27" spans="1:9" ht="12" customHeight="1">
      <c r="A27" s="214"/>
      <c r="B27" s="5" t="s">
        <v>328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2" customHeight="1">
      <c r="A28" s="8"/>
      <c r="B28" s="5" t="s">
        <v>342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/>
    </row>
    <row r="29" spans="1:9" ht="12" customHeight="1" thickBot="1">
      <c r="A29" s="26"/>
      <c r="B29" s="27" t="s">
        <v>261</v>
      </c>
      <c r="C29" s="28">
        <v>10</v>
      </c>
      <c r="D29" s="28">
        <v>0.76</v>
      </c>
      <c r="E29" s="28">
        <v>0.08</v>
      </c>
      <c r="F29" s="28">
        <v>4.9</v>
      </c>
      <c r="G29" s="28">
        <v>23.5</v>
      </c>
      <c r="H29" s="29">
        <v>0</v>
      </c>
      <c r="I29" s="30"/>
    </row>
    <row r="30" spans="1:9" ht="12" customHeight="1">
      <c r="A30" s="9"/>
      <c r="B30" s="3" t="s">
        <v>224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67"/>
    </row>
    <row r="31" spans="1:9" ht="12" customHeight="1">
      <c r="A31" s="8"/>
      <c r="B31" s="3" t="s">
        <v>269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67"/>
    </row>
    <row r="32" spans="1:9" ht="25.5" customHeight="1" thickBot="1">
      <c r="A32" s="216" t="s">
        <v>23</v>
      </c>
      <c r="B32" s="217"/>
      <c r="C32" s="217"/>
      <c r="D32" s="33">
        <f>SUM(D5:D31)</f>
        <v>64.30000000000001</v>
      </c>
      <c r="E32" s="33">
        <f>SUM(E5:E31)</f>
        <v>50.37</v>
      </c>
      <c r="F32" s="33">
        <f>SUM(F5:F31)</f>
        <v>254.25</v>
      </c>
      <c r="G32" s="33">
        <f>G4+G8+G11+G19+G23</f>
        <v>1713.29</v>
      </c>
      <c r="H32" s="33">
        <f>SUM(H5:H31)</f>
        <v>87.79</v>
      </c>
      <c r="I32" s="218"/>
    </row>
    <row r="33" spans="1:9" ht="15" customHeight="1">
      <c r="A33" s="383" t="s">
        <v>282</v>
      </c>
      <c r="B33" s="383"/>
      <c r="C33" s="383"/>
      <c r="D33" s="383"/>
      <c r="E33" s="383"/>
      <c r="F33" s="383"/>
      <c r="G33" s="383"/>
      <c r="H33" s="383"/>
      <c r="I33" s="383"/>
    </row>
    <row r="34" spans="1:9" ht="15" customHeight="1">
      <c r="A34" s="372" t="s">
        <v>71</v>
      </c>
      <c r="B34" s="372"/>
      <c r="C34" s="372"/>
      <c r="D34" s="372"/>
      <c r="E34" s="372"/>
      <c r="F34" s="372"/>
      <c r="G34" s="372"/>
      <c r="H34" s="372"/>
      <c r="I34" s="372"/>
    </row>
    <row r="35" spans="1:9" ht="15" customHeight="1">
      <c r="A35" s="370" t="s">
        <v>285</v>
      </c>
      <c r="B35" s="371"/>
      <c r="C35" s="371"/>
      <c r="D35" s="371"/>
      <c r="E35" s="371"/>
      <c r="F35" s="371"/>
      <c r="G35" s="371"/>
      <c r="H35" s="371"/>
      <c r="I35" s="371"/>
    </row>
    <row r="37" spans="2:9" ht="15">
      <c r="B37" s="317"/>
      <c r="C37" s="318"/>
      <c r="D37" s="319"/>
      <c r="E37" s="319"/>
      <c r="F37" s="319"/>
      <c r="G37" s="320"/>
      <c r="H37" s="319"/>
      <c r="I37" s="319"/>
    </row>
  </sheetData>
  <sheetProtection/>
  <mergeCells count="10">
    <mergeCell ref="A34:I34"/>
    <mergeCell ref="A35:I35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3"/>
  <sheetViews>
    <sheetView zoomScalePageLayoutView="0" workbookViewId="0" topLeftCell="A7">
      <selection activeCell="H12" sqref="H12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4.25">
      <c r="A1" s="377" t="s">
        <v>9</v>
      </c>
      <c r="B1" s="373" t="s">
        <v>7</v>
      </c>
      <c r="C1" s="373" t="s">
        <v>8</v>
      </c>
      <c r="D1" s="379" t="s">
        <v>3</v>
      </c>
      <c r="E1" s="379"/>
      <c r="F1" s="379"/>
      <c r="G1" s="373" t="s">
        <v>4</v>
      </c>
      <c r="H1" s="373" t="s">
        <v>5</v>
      </c>
      <c r="I1" s="375" t="s">
        <v>6</v>
      </c>
    </row>
    <row r="2" spans="1:9" ht="15" thickBot="1">
      <c r="A2" s="378"/>
      <c r="B2" s="374"/>
      <c r="C2" s="374"/>
      <c r="D2" s="25" t="s">
        <v>0</v>
      </c>
      <c r="E2" s="25" t="s">
        <v>1</v>
      </c>
      <c r="F2" s="25" t="s">
        <v>2</v>
      </c>
      <c r="G2" s="374"/>
      <c r="H2" s="374"/>
      <c r="I2" s="376"/>
    </row>
    <row r="3" spans="1:9" ht="17.25" customHeight="1" thickBot="1">
      <c r="A3" s="200" t="s">
        <v>293</v>
      </c>
      <c r="B3" s="201"/>
      <c r="C3" s="201"/>
      <c r="D3" s="201"/>
      <c r="E3" s="201"/>
      <c r="F3" s="201"/>
      <c r="G3" s="201"/>
      <c r="H3" s="201"/>
      <c r="I3" s="202"/>
    </row>
    <row r="4" spans="1:10" ht="15" customHeight="1">
      <c r="A4" s="203" t="s">
        <v>11</v>
      </c>
      <c r="B4" s="204"/>
      <c r="C4" s="205">
        <f>C5+C6+C7</f>
        <v>360</v>
      </c>
      <c r="D4" s="206"/>
      <c r="E4" s="206"/>
      <c r="F4" s="206"/>
      <c r="G4" s="205">
        <f>G5+G6+G7</f>
        <v>346.55</v>
      </c>
      <c r="H4" s="206"/>
      <c r="I4" s="208"/>
      <c r="J4">
        <f>G4*100/G29</f>
        <v>20.657486886027655</v>
      </c>
    </row>
    <row r="5" spans="1:10" ht="30">
      <c r="A5" s="7" t="s">
        <v>307</v>
      </c>
      <c r="B5" s="1" t="s">
        <v>250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66"/>
    </row>
    <row r="6" spans="1:9" ht="15.75" customHeight="1">
      <c r="A6" s="7"/>
      <c r="B6" s="2" t="s">
        <v>111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263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3" t="s">
        <v>251</v>
      </c>
      <c r="B8" s="135"/>
      <c r="C8" s="228">
        <v>0.05</v>
      </c>
      <c r="D8" s="133"/>
      <c r="E8" s="133"/>
      <c r="F8" s="133"/>
      <c r="G8" s="220">
        <f>G9</f>
        <v>44.67</v>
      </c>
      <c r="H8" s="134"/>
      <c r="I8" s="132"/>
      <c r="J8">
        <f>G8*100/G29</f>
        <v>2.6627324749642343</v>
      </c>
    </row>
    <row r="9" spans="1:9" ht="15">
      <c r="A9" s="125" t="s">
        <v>308</v>
      </c>
      <c r="B9" s="4" t="s">
        <v>306</v>
      </c>
      <c r="C9" s="11" t="s">
        <v>326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10" ht="15">
      <c r="A10" s="221" t="s">
        <v>12</v>
      </c>
      <c r="B10" s="222"/>
      <c r="C10" s="223">
        <f>C11+C12+C13+C14+C15+C16+C17</f>
        <v>550</v>
      </c>
      <c r="D10" s="204"/>
      <c r="E10" s="204"/>
      <c r="F10" s="204"/>
      <c r="G10" s="223">
        <f>G11+G12+G13+G14+G15+G16+G17</f>
        <v>576.08</v>
      </c>
      <c r="H10" s="204"/>
      <c r="I10" s="224"/>
      <c r="J10">
        <f>G10*100/G29</f>
        <v>34.33953266571292</v>
      </c>
    </row>
    <row r="11" spans="1:10" ht="19.5" customHeight="1">
      <c r="A11" s="212" t="s">
        <v>309</v>
      </c>
      <c r="B11" s="36" t="s">
        <v>359</v>
      </c>
      <c r="C11" s="13">
        <v>40</v>
      </c>
      <c r="D11" s="13">
        <v>0.56</v>
      </c>
      <c r="E11" s="13">
        <v>2.09</v>
      </c>
      <c r="F11" s="13">
        <v>3.3</v>
      </c>
      <c r="G11" s="13">
        <v>34.62</v>
      </c>
      <c r="H11" s="17">
        <v>7.12</v>
      </c>
      <c r="I11" s="20">
        <v>16</v>
      </c>
      <c r="J11" s="266"/>
    </row>
    <row r="12" spans="1:9" ht="30">
      <c r="A12" s="213"/>
      <c r="B12" s="4" t="s">
        <v>266</v>
      </c>
      <c r="C12" s="13">
        <v>150</v>
      </c>
      <c r="D12" s="13">
        <v>7.19</v>
      </c>
      <c r="E12" s="13">
        <v>4.82</v>
      </c>
      <c r="F12" s="13">
        <v>14</v>
      </c>
      <c r="G12" s="13">
        <v>128.12</v>
      </c>
      <c r="H12" s="18">
        <v>5.74</v>
      </c>
      <c r="I12" s="20">
        <v>87</v>
      </c>
    </row>
    <row r="13" spans="1:9" ht="15">
      <c r="A13" s="214"/>
      <c r="B13" s="5" t="s">
        <v>95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14"/>
      <c r="B14" s="5" t="s">
        <v>314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</row>
    <row r="15" spans="1:9" ht="13.5" customHeight="1">
      <c r="A15" s="215"/>
      <c r="B15" s="5" t="s">
        <v>136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343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/>
    </row>
    <row r="17" spans="1:9" ht="13.5" customHeight="1" thickBot="1">
      <c r="A17" s="26"/>
      <c r="B17" s="27" t="s">
        <v>261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30"/>
    </row>
    <row r="18" spans="1:10" ht="15.75" customHeight="1">
      <c r="A18" s="221" t="s">
        <v>13</v>
      </c>
      <c r="B18" s="222"/>
      <c r="C18" s="223">
        <f>C19+C20</f>
        <v>210</v>
      </c>
      <c r="D18" s="204"/>
      <c r="E18" s="204"/>
      <c r="F18" s="204"/>
      <c r="G18" s="223">
        <f>G19+G20</f>
        <v>309.6</v>
      </c>
      <c r="H18" s="204"/>
      <c r="I18" s="224"/>
      <c r="J18">
        <f>G18*100/G29</f>
        <v>18.454935622317596</v>
      </c>
    </row>
    <row r="19" spans="1:10" ht="15">
      <c r="A19" s="9" t="s">
        <v>310</v>
      </c>
      <c r="B19" s="3" t="s">
        <v>226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66"/>
    </row>
    <row r="20" spans="1:9" ht="15.75" thickBot="1">
      <c r="A20" s="8"/>
      <c r="B20" s="4" t="s">
        <v>72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73</v>
      </c>
    </row>
    <row r="21" spans="1:10" ht="15">
      <c r="A21" s="210" t="s">
        <v>14</v>
      </c>
      <c r="B21" s="211"/>
      <c r="C21" s="225">
        <f>C22+C23+C24+C25+C26+C27+C28</f>
        <v>416</v>
      </c>
      <c r="D21" s="206"/>
      <c r="E21" s="206"/>
      <c r="F21" s="206"/>
      <c r="G21" s="205">
        <f>G22+G23+G24+G25+G26+G27+G28</f>
        <v>400.7</v>
      </c>
      <c r="H21" s="206"/>
      <c r="I21" s="208"/>
      <c r="J21">
        <f>G21*100/G29</f>
        <v>23.885312350977586</v>
      </c>
    </row>
    <row r="22" spans="1:10" ht="15">
      <c r="A22" s="8" t="s">
        <v>311</v>
      </c>
      <c r="B22" s="36" t="s">
        <v>296</v>
      </c>
      <c r="C22" s="10">
        <v>40</v>
      </c>
      <c r="D22" s="10">
        <v>0.73</v>
      </c>
      <c r="E22" s="10">
        <v>2.04</v>
      </c>
      <c r="F22" s="10">
        <v>3.11</v>
      </c>
      <c r="G22" s="10">
        <v>34.41</v>
      </c>
      <c r="H22" s="19">
        <v>7.33</v>
      </c>
      <c r="I22" s="24">
        <v>21</v>
      </c>
      <c r="J22" s="266"/>
    </row>
    <row r="23" spans="1:9" ht="25.5" customHeight="1">
      <c r="A23" s="8"/>
      <c r="B23" s="5" t="s">
        <v>138</v>
      </c>
      <c r="C23" s="13">
        <v>60</v>
      </c>
      <c r="D23" s="13">
        <v>11.69</v>
      </c>
      <c r="E23" s="13">
        <v>6.41</v>
      </c>
      <c r="F23" s="13">
        <v>8.59</v>
      </c>
      <c r="G23" s="13">
        <v>139.5</v>
      </c>
      <c r="H23" s="17">
        <v>0.65</v>
      </c>
      <c r="I23" s="20" t="s">
        <v>82</v>
      </c>
    </row>
    <row r="24" spans="1:9" ht="15">
      <c r="A24" s="214"/>
      <c r="B24" s="5" t="s">
        <v>312</v>
      </c>
      <c r="C24" s="13">
        <v>120</v>
      </c>
      <c r="D24" s="13">
        <v>2.78</v>
      </c>
      <c r="E24" s="13">
        <v>2.63</v>
      </c>
      <c r="F24" s="13">
        <v>17.91</v>
      </c>
      <c r="G24" s="13">
        <v>106.74</v>
      </c>
      <c r="H24" s="18">
        <v>15.21</v>
      </c>
      <c r="I24" s="20">
        <v>339</v>
      </c>
    </row>
    <row r="25" spans="1:9" ht="15">
      <c r="A25" s="214"/>
      <c r="B25" s="2" t="s">
        <v>236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3.5" customHeight="1">
      <c r="A26" s="8"/>
      <c r="B26" s="5" t="s">
        <v>342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/>
    </row>
    <row r="27" spans="1:9" ht="15.75" thickBot="1">
      <c r="A27" s="26"/>
      <c r="B27" s="27" t="s">
        <v>261</v>
      </c>
      <c r="C27" s="28">
        <v>10</v>
      </c>
      <c r="D27" s="28">
        <v>0.76</v>
      </c>
      <c r="E27" s="28">
        <v>0.08</v>
      </c>
      <c r="F27" s="28">
        <v>4.9</v>
      </c>
      <c r="G27" s="28">
        <v>23.5</v>
      </c>
      <c r="H27" s="29">
        <v>0</v>
      </c>
      <c r="I27" s="30"/>
    </row>
    <row r="28" spans="1:9" ht="15">
      <c r="A28" s="9"/>
      <c r="B28" s="3" t="s">
        <v>269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/>
    </row>
    <row r="29" spans="1:9" ht="25.5" customHeight="1" thickBot="1">
      <c r="A29" s="216" t="s">
        <v>25</v>
      </c>
      <c r="B29" s="217"/>
      <c r="C29" s="217"/>
      <c r="D29" s="52">
        <f>SUM(D5:D28)</f>
        <v>63.98</v>
      </c>
      <c r="E29" s="33">
        <f>SUM(E5:E28)</f>
        <v>58.219999999999985</v>
      </c>
      <c r="F29" s="33">
        <f>SUM(F5:F28)</f>
        <v>219.81000000000003</v>
      </c>
      <c r="G29" s="33">
        <f>G4+G8+G10+G18+G21</f>
        <v>1677.6000000000001</v>
      </c>
      <c r="H29" s="33">
        <f>SUM(H5:H28)</f>
        <v>109.60000000000001</v>
      </c>
      <c r="I29" s="218"/>
    </row>
    <row r="30" spans="1:9" ht="0.75" customHeight="1">
      <c r="A30" s="380"/>
      <c r="B30" s="380"/>
      <c r="C30" s="380"/>
      <c r="D30" s="380"/>
      <c r="E30" s="380"/>
      <c r="F30" s="380"/>
      <c r="G30" s="380"/>
      <c r="H30" s="380"/>
      <c r="I30" s="380"/>
    </row>
    <row r="31" spans="1:9" ht="12" customHeight="1">
      <c r="A31" s="372" t="s">
        <v>71</v>
      </c>
      <c r="B31" s="372"/>
      <c r="C31" s="372"/>
      <c r="D31" s="372"/>
      <c r="E31" s="372"/>
      <c r="F31" s="372"/>
      <c r="G31" s="372"/>
      <c r="H31" s="372"/>
      <c r="I31" s="372"/>
    </row>
    <row r="32" ht="10.5" customHeight="1">
      <c r="A32" s="268" t="s">
        <v>298</v>
      </c>
    </row>
    <row r="33" ht="10.5" customHeight="1">
      <c r="A33" t="s">
        <v>297</v>
      </c>
    </row>
  </sheetData>
  <sheetProtection/>
  <mergeCells count="9">
    <mergeCell ref="A31:I31"/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2022-03-13T04:41:10Z</cp:lastPrinted>
  <dcterms:created xsi:type="dcterms:W3CDTF">1996-10-08T23:32:33Z</dcterms:created>
  <dcterms:modified xsi:type="dcterms:W3CDTF">2022-09-04T13:14:10Z</dcterms:modified>
  <cp:category/>
  <cp:version/>
  <cp:contentType/>
  <cp:contentStatus/>
</cp:coreProperties>
</file>