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7392" tabRatio="957" activeTab="1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<sst xmlns="http://schemas.openxmlformats.org/spreadsheetml/2006/main" count="944" uniqueCount="404">
  <si>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</si>
  <si>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</si>
  <si>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</si>
  <si>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</si>
  <si>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</si>
  <si>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</si>
  <si>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</si>
  <si>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</si>
  <si>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</si>
  <si>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</si>
  <si>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</si>
  <si>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</si>
  <si>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</si>
  <si>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</si>
  <si>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</si>
  <si>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</si>
  <si>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</si>
  <si>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</si>
  <si>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</si>
  <si>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</si>
  <si>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</si>
  <si>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</si>
  <si>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</si>
  <si>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</si>
  <si>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</si>
  <si>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</si>
  <si>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</si>
  <si>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</si>
  <si>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</si>
  <si>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</si>
  <si>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</si>
  <si>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</si>
  <si>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</si>
  <si>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</si>
  <si>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</si>
  <si>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</si>
  <si>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</si>
  <si>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</si>
  <si>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</si>
  <si>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</si>
  <si>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</si>
  <si>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</si>
  <si>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</si>
  <si>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</si>
  <si>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</si>
  <si>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</si>
  <si>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</si>
  <si>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</si>
  <si>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</si>
  <si>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</si>
  <si>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</si>
  <si>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</si>
  <si>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</si>
  <si>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</si>
  <si>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</si>
  <si>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</si>
  <si>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</si>
  <si>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</si>
  <si>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</si>
  <si>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</si>
  <si>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</si>
  <si>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</si>
  <si>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</si>
  <si>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</si>
  <si>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</si>
  <si>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</si>
  <si>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</si>
  <si>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</si>
  <si>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</si>
  <si>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</si>
  <si>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</si>
  <si>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</si>
  <si>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</si>
  <si>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</si>
  <si>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</si>
  <si>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</si>
  <si>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</si>
  <si>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</si>
  <si>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</si>
  <si>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</si>
  <si>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</si>
  <si>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</si>
  <si>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</si>
  <si>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</si>
  <si>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</si>
  <si>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</si>
  <si>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</si>
  <si>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</si>
  <si>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</si>
  <si>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</si>
  <si>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</si>
  <si>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</si>
  <si>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</si>
  <si>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</si>
  <si>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</si>
  <si>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</si>
  <si>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</si>
  <si>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</si>
  <si>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</si>
  <si>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</si>
  <si>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</si>
  <si>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</si>
  <si>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</si>
  <si>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</si>
  <si>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</si>
  <si>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</si>
  <si>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</si>
  <si>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</si>
  <si>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</si>
  <si>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</si>
  <si>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</si>
  <si>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</si>
  <si>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</si>
  <si>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</si>
  <si>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</si>
  <si>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</si>
  <si>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</si>
  <si>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</si>
  <si>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</si>
  <si>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</si>
  <si>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</si>
  <si>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</si>
  <si>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</si>
  <si>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</si>
  <si>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</si>
  <si>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</si>
  <si>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</si>
  <si>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</si>
  <si>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</si>
  <si>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</si>
  <si>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</si>
  <si>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</si>
  <si>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</si>
  <si>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</si>
  <si>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</si>
  <si>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</si>
  <si>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</si>
  <si>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</si>
  <si>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</si>
  <si>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</si>
  <si>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</si>
  <si>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</si>
  <si>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</si>
  <si>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</si>
  <si>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</si>
  <si>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</si>
  <si>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</si>
  <si>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</si>
  <si>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</si>
  <si>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</si>
  <si>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</si>
  <si>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</si>
  <si>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</si>
  <si>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</si>
  <si>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</si>
  <si>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</si>
  <si>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</si>
  <si>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</si>
  <si>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</si>
  <si>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</si>
  <si>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</si>
  <si>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</si>
  <si>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</si>
  <si>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</si>
  <si>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</si>
  <si>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</si>
  <si>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</si>
  <si>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</si>
  <si>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</si>
  <si>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</si>
  <si>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</si>
  <si>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</si>
  <si>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</si>
  <si>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</si>
  <si>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</si>
  <si>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</si>
  <si>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</si>
  <si>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</si>
  <si>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</si>
  <si>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</si>
  <si>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</si>
  <si>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</si>
  <si>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</si>
  <si>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</si>
  <si>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</si>
  <si>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</si>
  <si>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</si>
  <si>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</si>
  <si>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</si>
  <si>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</si>
  <si>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</si>
  <si>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</si>
  <si>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</si>
  <si>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</si>
  <si>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</si>
  <si>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</si>
  <si>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</si>
  <si>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</si>
  <si>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</si>
  <si>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</si>
  <si>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</si>
  <si>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</si>
  <si>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</si>
  <si>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</si>
  <si>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</si>
  <si>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</si>
  <si>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</si>
  <si>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</si>
  <si>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</si>
  <si>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</si>
  <si>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</si>
  <si>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</si>
  <si>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</si>
  <si>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</si>
  <si>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</si>
  <si>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</si>
  <si>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</si>
  <si>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</si>
  <si>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</si>
  <si>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</si>
  <si>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</si>
  <si>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</si>
  <si>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</si>
  <si>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</si>
  <si>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</si>
  <si>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</si>
  <si>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</si>
  <si>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</si>
  <si>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</si>
  <si>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</si>
  <si>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</si>
  <si>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</si>
  <si>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</si>
  <si>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</si>
  <si>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</si>
  <si>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</si>
  <si>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</si>
  <si>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</si>
  <si>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</si>
  <si>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</si>
  <si>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</si>
  <si>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</si>
  <si>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</si>
  <si>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</si>
  <si>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</si>
  <si>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</si>
  <si>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</si>
  <si>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</si>
  <si>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</si>
  <si>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</si>
  <si>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</si>
  <si>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</si>
  <si>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</si>
  <si>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</si>
  <si>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</si>
  <si>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</si>
  <si>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</si>
  <si>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</si>
  <si>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</si>
  <si>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</si>
  <si>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</si>
  <si>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</si>
  <si>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</si>
  <si>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</si>
  <si>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</si>
  <si>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</si>
  <si>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</si>
  <si>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</si>
  <si>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</si>
  <si>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</si>
  <si>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</si>
  <si>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</si>
  <si>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</si>
  <si>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</si>
  <si>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</si>
  <si>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</si>
  <si>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</si>
  <si>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</si>
  <si>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</si>
  <si>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</si>
  <si>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</si>
  <si>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</si>
  <si>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</si>
  <si>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</si>
  <si>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</si>
  <si>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</si>
  <si>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</si>
  <si>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</si>
  <si>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</si>
  <si>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</si>
  <si>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</si>
  <si>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</si>
  <si>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</si>
  <si>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</si>
  <si>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</si>
  <si>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</si>
  <si>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</si>
  <si>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</si>
  <si>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</si>
  <si>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</si>
  <si>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</si>
  <si>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</si>
  <si>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</si>
  <si>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</si>
  <si>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</si>
  <si>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</si>
  <si>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</si>
  <si>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</si>
  <si>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</si>
  <si>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</si>
  <si>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</si>
  <si>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</si>
  <si>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</si>
  <si>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</si>
  <si>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</si>
  <si>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</si>
  <si>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</si>
  <si>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</si>
  <si>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</si>
  <si>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</si>
  <si>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</si>
  <si>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</si>
  <si>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</si>
  <si>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</si>
  <si>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</si>
  <si>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</si>
  <si>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</si>
  <si>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</si>
  <si>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</si>
  <si>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</si>
  <si>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</si>
  <si>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</si>
  <si>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</si>
  <si>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</si>
  <si>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</si>
  <si>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</si>
  <si>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</si>
  <si>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</si>
  <si>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</si>
  <si>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</si>
  <si>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</si>
  <si>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</si>
  <si>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</si>
  <si>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</si>
  <si>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</si>
  <si>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</si>
  <si>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</si>
  <si>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</si>
  <si>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</si>
  <si>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Мясо тушеное с овощами в соусе (1.10.1/4)</t>
  </si>
  <si>
    <t>274/354</t>
  </si>
  <si>
    <t>Салат из зеленого горошка консервированного (12.52.1/2)</t>
  </si>
  <si>
    <t xml:space="preserve"> чеснок</t>
  </si>
  <si>
    <t>мандарины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</si>
  <si>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</si>
  <si>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</si>
  <si>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</si>
  <si>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</si>
  <si>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</si>
  <si>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</si>
  <si>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</si>
  <si>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</si>
  <si>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</si>
  <si>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</si>
  <si>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</si>
  <si>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</si>
  <si>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</si>
  <si>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</si>
  <si>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</si>
  <si>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</si>
  <si>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</si>
  <si>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</si>
  <si>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</si>
  <si>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</si>
  <si>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</si>
  <si>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</si>
  <si>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</si>
  <si>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</si>
  <si>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</si>
  <si>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</si>
  <si>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</si>
  <si>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</si>
  <si>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 xml:space="preserve"> - свекла с 1января</t>
  </si>
  <si>
    <t>2023 (март-май)</t>
  </si>
  <si>
    <r>
      <t>САД (</t>
    </r>
    <r>
      <rPr>
        <b/>
        <sz val="14"/>
        <rFont val="Times New Roman"/>
        <family val="1"/>
      </rPr>
      <t>2023г (март-май)</t>
    </r>
  </si>
  <si>
    <t>Картофель с 01.03-31.08</t>
  </si>
  <si>
    <t>Итого за десять дней (март-май)</t>
  </si>
  <si>
    <t>Фрукты (мандарин)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</si>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</sst>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11">
      <selection activeCell="C14" sqref="C14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28125" style="0" customWidth="1"/>
    <col min="4" max="4" width="29.28125" style="0" customWidth="1"/>
    <col min="5" max="5" width="28.7109375" style="0" customWidth="1"/>
  </cols>
  <sheetData>
    <row r="1" ht="13.5" thickBot="1"/>
    <row r="2" spans="1:5" ht="18" customHeight="1">
      <c r="A2" s="93"/>
      <c r="B2" s="94"/>
      <c r="C2" s="95" t="s">
        <v>164</v>
      </c>
      <c r="D2" s="339" t="s">
        <v>383</v>
      </c>
      <c r="E2" s="340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41" t="s">
        <v>39</v>
      </c>
      <c r="B6" s="342"/>
      <c r="C6" s="342"/>
      <c r="D6" s="342"/>
      <c r="E6" s="343"/>
    </row>
    <row r="7" spans="1:5" ht="29.25" customHeight="1">
      <c r="A7" s="107" t="s">
        <v>282</v>
      </c>
      <c r="B7" s="106" t="s">
        <v>235</v>
      </c>
      <c r="C7" s="106" t="s">
        <v>93</v>
      </c>
      <c r="D7" s="107" t="s">
        <v>282</v>
      </c>
      <c r="E7" s="108" t="s">
        <v>64</v>
      </c>
    </row>
    <row r="8" spans="1:5" ht="14.25" customHeight="1">
      <c r="A8" s="109" t="s">
        <v>283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284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4" t="s">
        <v>153</v>
      </c>
      <c r="B10" s="345"/>
      <c r="C10" s="345"/>
      <c r="D10" s="345"/>
      <c r="E10" s="346"/>
    </row>
    <row r="11" spans="1:5" ht="15.75" customHeight="1" thickBot="1">
      <c r="A11" s="125" t="s">
        <v>278</v>
      </c>
      <c r="B11" s="118" t="s">
        <v>387</v>
      </c>
      <c r="C11" s="119" t="s">
        <v>281</v>
      </c>
      <c r="D11" s="118" t="s">
        <v>387</v>
      </c>
      <c r="E11" s="296" t="s">
        <v>278</v>
      </c>
    </row>
    <row r="12" spans="1:5" ht="13.5" thickBot="1">
      <c r="A12" s="131" t="s">
        <v>330</v>
      </c>
      <c r="B12" s="110" t="s">
        <v>281</v>
      </c>
      <c r="C12" s="119"/>
      <c r="D12" s="139" t="s">
        <v>278</v>
      </c>
      <c r="E12" s="297"/>
    </row>
    <row r="13" spans="1:5" ht="13.5" thickBot="1">
      <c r="A13" s="341" t="s">
        <v>40</v>
      </c>
      <c r="B13" s="342"/>
      <c r="C13" s="342"/>
      <c r="D13" s="342"/>
      <c r="E13" s="343"/>
    </row>
    <row r="14" spans="1:5" ht="24" customHeight="1">
      <c r="A14" s="105" t="s">
        <v>285</v>
      </c>
      <c r="B14" s="107" t="s">
        <v>403</v>
      </c>
      <c r="C14" s="285" t="s">
        <v>369</v>
      </c>
      <c r="D14" s="106" t="s">
        <v>371</v>
      </c>
      <c r="E14" s="290" t="s">
        <v>369</v>
      </c>
    </row>
    <row r="15" spans="1:5" ht="36.75" customHeight="1">
      <c r="A15" s="123" t="s">
        <v>286</v>
      </c>
      <c r="B15" s="114" t="s">
        <v>66</v>
      </c>
      <c r="C15" s="114" t="s">
        <v>370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155</v>
      </c>
      <c r="C16" s="114" t="s">
        <v>245</v>
      </c>
      <c r="D16" s="114" t="s">
        <v>269</v>
      </c>
      <c r="E16" s="122" t="s">
        <v>55</v>
      </c>
    </row>
    <row r="17" spans="1:5" ht="26.25">
      <c r="A17" s="130" t="s">
        <v>83</v>
      </c>
      <c r="B17" s="114" t="s">
        <v>327</v>
      </c>
      <c r="C17" s="114" t="s">
        <v>367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87" t="s">
        <v>52</v>
      </c>
      <c r="D18" s="114" t="s">
        <v>141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45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46</v>
      </c>
      <c r="D20" s="110" t="s">
        <v>46</v>
      </c>
      <c r="E20" s="333"/>
    </row>
    <row r="21" spans="1:5" ht="14.25" customHeight="1" thickBot="1">
      <c r="A21" s="337"/>
      <c r="B21" s="120"/>
      <c r="C21" s="119" t="s">
        <v>376</v>
      </c>
      <c r="D21" s="119"/>
      <c r="E21" s="67"/>
    </row>
    <row r="22" spans="1:5" ht="13.5" thickBot="1">
      <c r="A22" s="341" t="s">
        <v>41</v>
      </c>
      <c r="B22" s="342"/>
      <c r="C22" s="342"/>
      <c r="D22" s="342"/>
      <c r="E22" s="343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149</v>
      </c>
      <c r="B24" s="110" t="s">
        <v>50</v>
      </c>
      <c r="C24" s="110" t="s">
        <v>88</v>
      </c>
      <c r="D24" s="110" t="s">
        <v>271</v>
      </c>
      <c r="E24" s="111" t="s">
        <v>47</v>
      </c>
    </row>
    <row r="25" spans="1:5" ht="13.5" thickBot="1">
      <c r="A25" s="115"/>
      <c r="B25" s="103"/>
      <c r="C25" s="330" t="s">
        <v>287</v>
      </c>
      <c r="D25" s="103"/>
      <c r="E25" s="121" t="s">
        <v>330</v>
      </c>
    </row>
    <row r="26" spans="1:5" ht="13.5" thickBot="1">
      <c r="A26" s="341" t="s">
        <v>42</v>
      </c>
      <c r="B26" s="342"/>
      <c r="C26" s="342"/>
      <c r="D26" s="342"/>
      <c r="E26" s="343"/>
    </row>
    <row r="27" spans="1:5" ht="26.25">
      <c r="A27" s="319" t="s">
        <v>256</v>
      </c>
      <c r="B27" s="106" t="s">
        <v>368</v>
      </c>
      <c r="C27" s="107" t="s">
        <v>279</v>
      </c>
      <c r="D27" s="285" t="s">
        <v>257</v>
      </c>
      <c r="E27" s="108" t="s">
        <v>258</v>
      </c>
    </row>
    <row r="28" spans="1:5" ht="27" customHeight="1">
      <c r="A28" s="112" t="s">
        <v>154</v>
      </c>
      <c r="B28" s="128" t="s">
        <v>70</v>
      </c>
      <c r="C28" s="114" t="s">
        <v>259</v>
      </c>
      <c r="D28" s="114" t="s">
        <v>92</v>
      </c>
      <c r="E28" s="111" t="s">
        <v>89</v>
      </c>
    </row>
    <row r="29" spans="1:5" ht="12.75">
      <c r="A29" s="123" t="s">
        <v>277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156</v>
      </c>
      <c r="D31" s="110" t="s">
        <v>45</v>
      </c>
      <c r="E31" s="238" t="s">
        <v>312</v>
      </c>
    </row>
    <row r="32" spans="1:5" ht="15.75" customHeight="1">
      <c r="A32" s="109" t="s">
        <v>46</v>
      </c>
      <c r="B32" s="110" t="s">
        <v>143</v>
      </c>
      <c r="C32" s="131" t="s">
        <v>142</v>
      </c>
      <c r="D32" s="110" t="s">
        <v>46</v>
      </c>
      <c r="E32" s="111" t="s">
        <v>143</v>
      </c>
    </row>
    <row r="33" spans="1:5" ht="15.75" customHeight="1">
      <c r="A33" s="320" t="s">
        <v>142</v>
      </c>
      <c r="B33" s="281" t="s">
        <v>142</v>
      </c>
      <c r="C33" s="114" t="s">
        <v>234</v>
      </c>
      <c r="D33" s="128" t="s">
        <v>234</v>
      </c>
      <c r="E33" s="282" t="s">
        <v>142</v>
      </c>
    </row>
    <row r="34" spans="1:5" ht="15.75" customHeight="1" thickBot="1">
      <c r="A34" s="321" t="s">
        <v>234</v>
      </c>
      <c r="B34" s="116" t="s">
        <v>234</v>
      </c>
      <c r="C34" s="103" t="s">
        <v>246</v>
      </c>
      <c r="D34" s="331"/>
      <c r="E34" s="132" t="s">
        <v>234</v>
      </c>
    </row>
    <row r="35" spans="1:5" ht="15.75" customHeight="1">
      <c r="A35" s="316"/>
      <c r="B35" s="316"/>
      <c r="C35" s="318"/>
      <c r="D35" s="316"/>
      <c r="E35" s="317"/>
    </row>
    <row r="36" spans="1:5" ht="15.75" customHeight="1">
      <c r="A36" s="316"/>
      <c r="B36" s="316"/>
      <c r="C36" s="318"/>
      <c r="D36" s="316"/>
      <c r="E36" s="317"/>
    </row>
    <row r="37" spans="1:5" ht="15.75" customHeight="1" thickBot="1">
      <c r="A37" s="314"/>
      <c r="B37" s="314"/>
      <c r="C37" s="315"/>
      <c r="D37" s="316"/>
      <c r="E37" s="317"/>
    </row>
    <row r="38" spans="1:5" ht="18.75" customHeight="1" thickBot="1">
      <c r="A38" s="133"/>
      <c r="B38" s="134"/>
      <c r="C38" s="117" t="s">
        <v>165</v>
      </c>
      <c r="D38" s="339" t="s">
        <v>383</v>
      </c>
      <c r="E38" s="340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7" t="s">
        <v>39</v>
      </c>
      <c r="B41" s="348"/>
      <c r="C41" s="348"/>
      <c r="D41" s="348"/>
      <c r="E41" s="349"/>
    </row>
    <row r="42" spans="1:5" ht="27.75" customHeight="1">
      <c r="A42" s="105" t="s">
        <v>288</v>
      </c>
      <c r="B42" s="106" t="s">
        <v>289</v>
      </c>
      <c r="C42" s="107" t="s">
        <v>282</v>
      </c>
      <c r="D42" s="106" t="s">
        <v>293</v>
      </c>
      <c r="E42" s="108" t="s">
        <v>294</v>
      </c>
    </row>
    <row r="43" spans="1:5" ht="16.5" customHeight="1">
      <c r="A43" s="112" t="s">
        <v>283</v>
      </c>
      <c r="B43" s="114" t="s">
        <v>290</v>
      </c>
      <c r="C43" s="129" t="s">
        <v>290</v>
      </c>
      <c r="D43" s="114" t="s">
        <v>283</v>
      </c>
      <c r="E43" s="122" t="s">
        <v>283</v>
      </c>
    </row>
    <row r="44" spans="1:5" ht="13.5" thickBot="1">
      <c r="A44" s="109" t="s">
        <v>284</v>
      </c>
      <c r="B44" s="110" t="s">
        <v>84</v>
      </c>
      <c r="C44" s="113" t="s">
        <v>291</v>
      </c>
      <c r="D44" s="110" t="s">
        <v>292</v>
      </c>
      <c r="E44" s="111" t="s">
        <v>84</v>
      </c>
    </row>
    <row r="45" spans="1:5" ht="13.5" thickBot="1">
      <c r="A45" s="344" t="s">
        <v>153</v>
      </c>
      <c r="B45" s="345"/>
      <c r="C45" s="345"/>
      <c r="D45" s="345"/>
      <c r="E45" s="346"/>
    </row>
    <row r="46" spans="1:5" ht="12.75">
      <c r="A46" s="237" t="s">
        <v>287</v>
      </c>
      <c r="B46" s="118" t="s">
        <v>387</v>
      </c>
      <c r="C46" s="118" t="s">
        <v>281</v>
      </c>
      <c r="D46" s="118" t="s">
        <v>387</v>
      </c>
      <c r="E46" s="313" t="s">
        <v>278</v>
      </c>
    </row>
    <row r="47" spans="1:5" ht="13.5" thickBot="1">
      <c r="A47" s="115" t="s">
        <v>278</v>
      </c>
      <c r="B47" s="119"/>
      <c r="C47" s="103" t="s">
        <v>330</v>
      </c>
      <c r="D47" s="119"/>
      <c r="E47" s="121"/>
    </row>
    <row r="48" spans="1:5" ht="13.5" thickBot="1">
      <c r="A48" s="350" t="s">
        <v>40</v>
      </c>
      <c r="B48" s="351"/>
      <c r="C48" s="351"/>
      <c r="D48" s="351"/>
      <c r="E48" s="352"/>
    </row>
    <row r="49" spans="1:5" ht="21.75" customHeight="1">
      <c r="A49" s="105" t="s">
        <v>285</v>
      </c>
      <c r="B49" s="332" t="s">
        <v>256</v>
      </c>
      <c r="C49" s="107" t="s">
        <v>403</v>
      </c>
      <c r="D49" s="106" t="s">
        <v>371</v>
      </c>
      <c r="E49" s="290" t="s">
        <v>306</v>
      </c>
    </row>
    <row r="50" spans="1:5" ht="30.75" customHeight="1">
      <c r="A50" s="112" t="s">
        <v>295</v>
      </c>
      <c r="B50" s="114" t="s">
        <v>300</v>
      </c>
      <c r="C50" s="114" t="s">
        <v>302</v>
      </c>
      <c r="D50" s="114" t="s">
        <v>304</v>
      </c>
      <c r="E50" s="122" t="s">
        <v>82</v>
      </c>
    </row>
    <row r="51" spans="1:5" ht="20.25" customHeight="1">
      <c r="A51" s="112" t="s">
        <v>296</v>
      </c>
      <c r="B51" s="114" t="s">
        <v>301</v>
      </c>
      <c r="C51" s="114" t="s">
        <v>373</v>
      </c>
      <c r="D51" s="114" t="s">
        <v>372</v>
      </c>
      <c r="E51" s="122" t="s">
        <v>307</v>
      </c>
    </row>
    <row r="52" spans="1:5" ht="19.5" customHeight="1">
      <c r="A52" s="109" t="s">
        <v>83</v>
      </c>
      <c r="B52" s="110" t="s">
        <v>367</v>
      </c>
      <c r="C52" s="110" t="s">
        <v>303</v>
      </c>
      <c r="D52" s="114" t="s">
        <v>53</v>
      </c>
      <c r="E52" s="111" t="s">
        <v>308</v>
      </c>
    </row>
    <row r="53" spans="1:5" ht="22.5" customHeight="1">
      <c r="A53" s="112" t="s">
        <v>297</v>
      </c>
      <c r="B53" s="129" t="s">
        <v>86</v>
      </c>
      <c r="C53" s="110" t="s">
        <v>298</v>
      </c>
      <c r="D53" s="114" t="s">
        <v>305</v>
      </c>
      <c r="E53" s="111" t="s">
        <v>309</v>
      </c>
    </row>
    <row r="54" spans="1:5" ht="17.25" customHeight="1">
      <c r="A54" s="109" t="s">
        <v>298</v>
      </c>
      <c r="B54" s="110" t="s">
        <v>298</v>
      </c>
      <c r="C54" s="110" t="s">
        <v>299</v>
      </c>
      <c r="D54" s="110" t="s">
        <v>298</v>
      </c>
      <c r="E54" s="122" t="s">
        <v>297</v>
      </c>
    </row>
    <row r="55" spans="1:5" ht="17.25" customHeight="1">
      <c r="A55" s="109" t="s">
        <v>299</v>
      </c>
      <c r="B55" s="110" t="s">
        <v>299</v>
      </c>
      <c r="C55" s="110"/>
      <c r="D55" s="110" t="s">
        <v>46</v>
      </c>
      <c r="E55" s="111" t="s">
        <v>310</v>
      </c>
    </row>
    <row r="56" spans="1:5" ht="17.25" customHeight="1" thickBot="1">
      <c r="A56" s="337"/>
      <c r="B56" s="119" t="s">
        <v>376</v>
      </c>
      <c r="C56" s="119"/>
      <c r="D56" s="119"/>
      <c r="E56" s="121"/>
    </row>
    <row r="57" spans="1:5" ht="13.5" thickBot="1">
      <c r="A57" s="347" t="s">
        <v>41</v>
      </c>
      <c r="B57" s="348"/>
      <c r="C57" s="348"/>
      <c r="D57" s="348"/>
      <c r="E57" s="349"/>
    </row>
    <row r="58" spans="1:5" ht="14.25" customHeight="1">
      <c r="A58" s="125" t="s">
        <v>311</v>
      </c>
      <c r="B58" s="126" t="s">
        <v>314</v>
      </c>
      <c r="C58" s="126" t="s">
        <v>49</v>
      </c>
      <c r="D58" s="106" t="s">
        <v>61</v>
      </c>
      <c r="E58" s="127" t="s">
        <v>314</v>
      </c>
    </row>
    <row r="59" spans="1:5" ht="16.5" customHeight="1">
      <c r="A59" s="334" t="s">
        <v>313</v>
      </c>
      <c r="B59" s="141" t="s">
        <v>315</v>
      </c>
      <c r="C59" s="110" t="s">
        <v>316</v>
      </c>
      <c r="D59" s="110" t="s">
        <v>317</v>
      </c>
      <c r="E59" s="238" t="s">
        <v>287</v>
      </c>
    </row>
    <row r="60" spans="1:5" ht="17.25" customHeight="1" thickBot="1">
      <c r="A60" s="350" t="s">
        <v>42</v>
      </c>
      <c r="B60" s="351"/>
      <c r="C60" s="351"/>
      <c r="D60" s="351"/>
      <c r="E60" s="352"/>
    </row>
    <row r="61" spans="1:5" ht="29.25" customHeight="1">
      <c r="A61" s="285" t="s">
        <v>369</v>
      </c>
      <c r="B61" s="285" t="s">
        <v>257</v>
      </c>
      <c r="C61" s="107" t="s">
        <v>279</v>
      </c>
      <c r="D61" s="285" t="s">
        <v>344</v>
      </c>
      <c r="E61" s="108" t="s">
        <v>258</v>
      </c>
    </row>
    <row r="62" spans="1:5" ht="25.5" customHeight="1">
      <c r="A62" s="243" t="s">
        <v>319</v>
      </c>
      <c r="B62" s="114" t="s">
        <v>375</v>
      </c>
      <c r="C62" s="114" t="s">
        <v>322</v>
      </c>
      <c r="D62" s="114" t="s">
        <v>326</v>
      </c>
      <c r="E62" s="122" t="s">
        <v>328</v>
      </c>
    </row>
    <row r="63" spans="1:5" ht="26.25">
      <c r="A63" s="123" t="s">
        <v>388</v>
      </c>
      <c r="B63" s="110" t="s">
        <v>321</v>
      </c>
      <c r="C63" s="114" t="s">
        <v>323</v>
      </c>
      <c r="D63" s="114" t="s">
        <v>374</v>
      </c>
      <c r="E63" s="122" t="s">
        <v>292</v>
      </c>
    </row>
    <row r="64" spans="1:5" ht="12.75">
      <c r="A64" s="112" t="s">
        <v>292</v>
      </c>
      <c r="B64" s="114" t="s">
        <v>284</v>
      </c>
      <c r="C64" s="114" t="s">
        <v>48</v>
      </c>
      <c r="D64" s="110" t="s">
        <v>284</v>
      </c>
      <c r="E64" s="122" t="s">
        <v>318</v>
      </c>
    </row>
    <row r="65" spans="1:5" ht="12.75">
      <c r="A65" s="109" t="s">
        <v>310</v>
      </c>
      <c r="B65" s="289" t="s">
        <v>298</v>
      </c>
      <c r="C65" s="110" t="s">
        <v>324</v>
      </c>
      <c r="D65" s="110" t="s">
        <v>310</v>
      </c>
      <c r="E65" s="288" t="s">
        <v>298</v>
      </c>
    </row>
    <row r="66" spans="1:5" ht="12.75">
      <c r="A66" s="312" t="s">
        <v>142</v>
      </c>
      <c r="B66" s="110" t="s">
        <v>299</v>
      </c>
      <c r="C66" s="110" t="s">
        <v>325</v>
      </c>
      <c r="D66" s="335" t="s">
        <v>142</v>
      </c>
      <c r="E66" s="111" t="s">
        <v>299</v>
      </c>
    </row>
    <row r="67" spans="1:5" ht="13.5" thickBot="1">
      <c r="A67" s="321" t="s">
        <v>320</v>
      </c>
      <c r="B67" s="116" t="s">
        <v>234</v>
      </c>
      <c r="C67" s="116" t="s">
        <v>234</v>
      </c>
      <c r="D67" s="336" t="s">
        <v>320</v>
      </c>
      <c r="E67" s="132" t="s">
        <v>234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38:E38"/>
    <mergeCell ref="A41:E41"/>
    <mergeCell ref="A45:E45"/>
    <mergeCell ref="A48:E48"/>
    <mergeCell ref="A57:E57"/>
    <mergeCell ref="A60:E60"/>
    <mergeCell ref="D2:E2"/>
    <mergeCell ref="A6:E6"/>
    <mergeCell ref="A10:E10"/>
    <mergeCell ref="A13:E13"/>
    <mergeCell ref="A22:E22"/>
    <mergeCell ref="A26:E26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18.710937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71093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4" t="s">
        <v>238</v>
      </c>
      <c r="B3" s="395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G4*100/G29</f>
        <v>23.809234280582942</v>
      </c>
    </row>
    <row r="5" spans="1:9" ht="13.5">
      <c r="A5" s="3" t="s">
        <v>261</v>
      </c>
      <c r="B5" s="251" t="s">
        <v>219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3.5">
      <c r="A6" s="4"/>
      <c r="B6" s="259" t="s">
        <v>366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3.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3.5">
      <c r="A8" s="208" t="s">
        <v>152</v>
      </c>
      <c r="B8" s="88"/>
      <c r="C8" s="84">
        <v>280</v>
      </c>
      <c r="D8" s="84"/>
      <c r="E8" s="84"/>
      <c r="F8" s="84"/>
      <c r="G8" s="309">
        <f>G10+G9</f>
        <v>114.65</v>
      </c>
      <c r="H8" s="91"/>
      <c r="I8" s="83"/>
      <c r="J8">
        <f>G8*100/G29</f>
        <v>5.362187342151048</v>
      </c>
    </row>
    <row r="9" spans="1:9" ht="13.5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3.5">
      <c r="A10" s="79"/>
      <c r="B10" s="253" t="s">
        <v>266</v>
      </c>
      <c r="C10" s="12" t="s">
        <v>280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4.25">
      <c r="A11" s="229" t="s">
        <v>12</v>
      </c>
      <c r="B11" s="216"/>
      <c r="C11" s="217">
        <f>C12+C13+C14+C15+C16+C17</f>
        <v>690</v>
      </c>
      <c r="D11" s="209"/>
      <c r="E11" s="209"/>
      <c r="F11" s="209"/>
      <c r="G11" s="233">
        <f>G12+G13+G14+G15+G16+G17</f>
        <v>776.8199999999999</v>
      </c>
      <c r="H11" s="235"/>
      <c r="I11" s="219"/>
      <c r="J11">
        <f>G11*100/G29</f>
        <v>36.331917759527066</v>
      </c>
    </row>
    <row r="12" spans="1:9" ht="16.5" customHeight="1">
      <c r="A12" s="220" t="s">
        <v>263</v>
      </c>
      <c r="B12" s="260" t="s">
        <v>402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27">
      <c r="A13" s="221"/>
      <c r="B13" s="253" t="s">
        <v>217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3.5">
      <c r="A14" s="222"/>
      <c r="B14" s="253" t="s">
        <v>364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10" ht="12.75" customHeight="1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  <c r="J17" s="284"/>
    </row>
    <row r="18" spans="1:10" ht="13.5">
      <c r="A18" s="229" t="s">
        <v>13</v>
      </c>
      <c r="B18" s="216"/>
      <c r="C18" s="217">
        <f>C19+C20</f>
        <v>210</v>
      </c>
      <c r="D18" s="209"/>
      <c r="E18" s="209"/>
      <c r="F18" s="209"/>
      <c r="G18" s="233">
        <f>G19+G20</f>
        <v>280.83000000000004</v>
      </c>
      <c r="H18" s="209"/>
      <c r="I18" s="219"/>
      <c r="J18">
        <f>G18*100/G29</f>
        <v>13.13443585954016</v>
      </c>
    </row>
    <row r="19" spans="1:9" ht="13.5">
      <c r="A19" s="5" t="s">
        <v>264</v>
      </c>
      <c r="B19" s="257" t="s">
        <v>242</v>
      </c>
      <c r="C19" s="11">
        <v>180</v>
      </c>
      <c r="D19" s="11">
        <v>5.9</v>
      </c>
      <c r="E19" s="11">
        <v>4.5</v>
      </c>
      <c r="F19" s="11">
        <v>20.34</v>
      </c>
      <c r="G19" s="201">
        <v>145.8</v>
      </c>
      <c r="H19" s="15">
        <v>1.08</v>
      </c>
      <c r="I19" s="22">
        <v>401</v>
      </c>
    </row>
    <row r="20" spans="1:9" ht="14.25" thickBot="1">
      <c r="A20" s="27"/>
      <c r="B20" s="262" t="s">
        <v>205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4">
        <v>0.03</v>
      </c>
      <c r="I20" s="263">
        <v>491</v>
      </c>
    </row>
    <row r="21" spans="1:10" ht="13.5">
      <c r="A21" s="229" t="s">
        <v>14</v>
      </c>
      <c r="B21" s="216"/>
      <c r="C21" s="236">
        <f>C22+C23+C24+C25+C26+C27+C28</f>
        <v>472.3</v>
      </c>
      <c r="D21" s="209"/>
      <c r="E21" s="209"/>
      <c r="F21" s="209"/>
      <c r="G21" s="233">
        <f>G22+G23+G24+G25+G26+G27+G28</f>
        <v>456.75</v>
      </c>
      <c r="H21" s="209"/>
      <c r="I21" s="219"/>
      <c r="J21">
        <f>G21*100/G29</f>
        <v>21.362224758198792</v>
      </c>
    </row>
    <row r="22" spans="1:9" ht="22.5" customHeight="1">
      <c r="A22" s="4" t="s">
        <v>265</v>
      </c>
      <c r="B22" s="254" t="s">
        <v>159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53" t="s">
        <v>397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22"/>
      <c r="B24" s="252" t="s">
        <v>218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52" t="s">
        <v>389</v>
      </c>
      <c r="C26" s="323">
        <v>30</v>
      </c>
      <c r="D26" s="323">
        <v>2.25</v>
      </c>
      <c r="E26" s="323">
        <v>0.87</v>
      </c>
      <c r="F26" s="323">
        <v>15.42</v>
      </c>
      <c r="G26" s="323">
        <v>78.6</v>
      </c>
      <c r="H26" s="323">
        <v>0</v>
      </c>
      <c r="I26" s="42" t="s">
        <v>355</v>
      </c>
    </row>
    <row r="27" spans="1:9" ht="12.75" customHeight="1">
      <c r="A27" s="5"/>
      <c r="B27" s="257" t="s">
        <v>228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355</v>
      </c>
    </row>
    <row r="28" spans="1:9" ht="12.75" customHeight="1" thickBot="1">
      <c r="A28" s="27"/>
      <c r="B28" s="272" t="s">
        <v>237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355</v>
      </c>
    </row>
    <row r="29" spans="1:9" ht="29.25" customHeight="1" thickBot="1">
      <c r="A29" s="224" t="s">
        <v>25</v>
      </c>
      <c r="B29" s="225"/>
      <c r="C29" s="225"/>
      <c r="D29" s="40">
        <f>SUM(D5:D28)</f>
        <v>79.59</v>
      </c>
      <c r="E29" s="40">
        <f>SUM(E5:E28)</f>
        <v>75.6</v>
      </c>
      <c r="F29" s="40">
        <f>SUM(F5:F28)</f>
        <v>282.00999999999993</v>
      </c>
      <c r="G29" s="60">
        <f>G4+G8+G11+G18+G21</f>
        <v>2138.12</v>
      </c>
      <c r="H29" s="40">
        <f>SUM(H5:H28)</f>
        <v>75.66000000000001</v>
      </c>
      <c r="I29" s="226"/>
    </row>
    <row r="30" spans="1:9" ht="12.75" hidden="1">
      <c r="A30" s="389"/>
      <c r="B30" s="389"/>
      <c r="C30" s="389"/>
      <c r="D30" s="389"/>
      <c r="E30" s="389"/>
      <c r="F30" s="389"/>
      <c r="G30" s="389"/>
      <c r="H30" s="389"/>
      <c r="I30" s="389"/>
    </row>
    <row r="31" spans="1:9" ht="15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spans="1:9" ht="30" customHeight="1">
      <c r="A32" s="378" t="s">
        <v>342</v>
      </c>
      <c r="B32" s="379"/>
      <c r="C32" s="379"/>
      <c r="D32" s="379"/>
      <c r="E32" s="379"/>
      <c r="F32" s="379"/>
      <c r="G32" s="379"/>
      <c r="H32" s="379"/>
      <c r="I32" s="379"/>
    </row>
  </sheetData>
  <sheetProtection/>
  <mergeCells count="11">
    <mergeCell ref="A32:I32"/>
    <mergeCell ref="A30:I30"/>
    <mergeCell ref="A31:I31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G11" sqref="G11:G17"/>
    </sheetView>
  </sheetViews>
  <sheetFormatPr defaultColWidth="9.140625" defaultRowHeight="12.75"/>
  <cols>
    <col min="1" max="1" width="19.7109375" style="0" customWidth="1"/>
    <col min="2" max="2" width="37.281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281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G4*100/G30</f>
        <v>17.41287987347281</v>
      </c>
    </row>
    <row r="5" spans="1:9" ht="17.2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53" t="s">
        <v>393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3.5">
      <c r="A8" s="208" t="s">
        <v>152</v>
      </c>
      <c r="B8" s="88"/>
      <c r="C8" s="232">
        <v>0.05</v>
      </c>
      <c r="D8" s="84"/>
      <c r="E8" s="80"/>
      <c r="F8" s="80"/>
      <c r="G8" s="82">
        <f>G9</f>
        <v>38.24</v>
      </c>
      <c r="H8" s="267"/>
      <c r="I8" s="81"/>
      <c r="J8">
        <f>G8*100/G30</f>
        <v>2.0295300873589572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3.5">
      <c r="A10" s="229" t="s">
        <v>12</v>
      </c>
      <c r="B10" s="216"/>
      <c r="C10" s="217">
        <f>C11+C12+C13+C14+C15+C16+C17</f>
        <v>700</v>
      </c>
      <c r="D10" s="209"/>
      <c r="E10" s="209"/>
      <c r="F10" s="209"/>
      <c r="G10" s="217">
        <f>G11+G12+G13+G14+G15+G16+G17</f>
        <v>664.8900000000001</v>
      </c>
      <c r="H10" s="209"/>
      <c r="I10" s="219"/>
      <c r="J10">
        <f>G10*100/G30</f>
        <v>35.28802980606949</v>
      </c>
    </row>
    <row r="11" spans="1:9" ht="13.5">
      <c r="A11" s="220" t="s">
        <v>263</v>
      </c>
      <c r="B11" s="251" t="s">
        <v>359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1"/>
      <c r="B12" s="1" t="s">
        <v>240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253</v>
      </c>
    </row>
    <row r="13" spans="1:9" ht="13.5">
      <c r="A13" s="222"/>
      <c r="B13" s="253" t="s">
        <v>365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3.5">
      <c r="A14" s="222"/>
      <c r="B14" s="264" t="s">
        <v>267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197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3.5">
      <c r="A16" s="4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4.25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</row>
    <row r="18" spans="1:10" ht="13.5">
      <c r="A18" s="229" t="s">
        <v>13</v>
      </c>
      <c r="B18" s="216"/>
      <c r="C18" s="217">
        <f>C19+C20</f>
        <v>250</v>
      </c>
      <c r="D18" s="209"/>
      <c r="E18" s="209"/>
      <c r="F18" s="209"/>
      <c r="G18" s="217">
        <f>G19+G20</f>
        <v>309.25</v>
      </c>
      <c r="H18" s="209"/>
      <c r="I18" s="219"/>
      <c r="J18">
        <f>G18*100/G30</f>
        <v>16.412975405746796</v>
      </c>
    </row>
    <row r="19" spans="1:9" ht="13.5">
      <c r="A19" s="5" t="s">
        <v>264</v>
      </c>
      <c r="B19" s="256" t="s">
        <v>275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4.25" thickBot="1">
      <c r="A20" s="27"/>
      <c r="B20" s="269" t="s">
        <v>208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4">
        <v>0.26</v>
      </c>
      <c r="I20" s="68">
        <v>460</v>
      </c>
    </row>
    <row r="21" spans="1:10" ht="13.5">
      <c r="A21" s="229" t="s">
        <v>14</v>
      </c>
      <c r="B21" s="216"/>
      <c r="C21" s="236">
        <f>C22+C23+C24+C25+C26+C27+C28+C29</f>
        <v>542.3</v>
      </c>
      <c r="D21" s="209"/>
      <c r="E21" s="209"/>
      <c r="F21" s="209"/>
      <c r="G21" s="217">
        <f>G22+G23+G24+G25+G26+G27+G28+G29</f>
        <v>543.71</v>
      </c>
      <c r="H21" s="209"/>
      <c r="I21" s="219"/>
      <c r="J21">
        <f>G21*100/G30</f>
        <v>28.856584827351952</v>
      </c>
    </row>
    <row r="22" spans="1:9" ht="24.75" customHeight="1">
      <c r="A22" s="4" t="s">
        <v>265</v>
      </c>
      <c r="B22" s="258" t="s">
        <v>351</v>
      </c>
      <c r="C22" s="9">
        <v>60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10</v>
      </c>
    </row>
    <row r="23" spans="1:9" ht="24" customHeight="1">
      <c r="A23" s="4"/>
      <c r="B23" s="261" t="s">
        <v>399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22"/>
      <c r="B24" s="251" t="s">
        <v>251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3.5">
      <c r="A25" s="222"/>
      <c r="B25" s="252" t="s">
        <v>392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3.5">
      <c r="A26" s="4"/>
      <c r="B26" s="252" t="s">
        <v>339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355</v>
      </c>
    </row>
    <row r="27" spans="1:9" ht="13.5">
      <c r="A27" s="4"/>
      <c r="B27" s="252" t="s">
        <v>340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355</v>
      </c>
    </row>
    <row r="28" spans="1:9" ht="13.5">
      <c r="A28" s="5"/>
      <c r="B28" s="257" t="s">
        <v>228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355</v>
      </c>
    </row>
    <row r="29" spans="1:9" ht="14.25" thickBot="1">
      <c r="A29" s="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9.25" customHeight="1" thickBot="1">
      <c r="A30" s="224" t="s">
        <v>26</v>
      </c>
      <c r="B30" s="225"/>
      <c r="C30" s="225"/>
      <c r="D30" s="40">
        <f>SUM(D5:D29)</f>
        <v>90.76000000000003</v>
      </c>
      <c r="E30" s="40">
        <f>SUM(E5:E29)</f>
        <v>67.76000000000002</v>
      </c>
      <c r="F30" s="40">
        <f>SUM(F5:F29)</f>
        <v>223.01999999999998</v>
      </c>
      <c r="G30" s="60">
        <f>G4+G8+G10+G18+G21</f>
        <v>1884.18</v>
      </c>
      <c r="H30" s="40">
        <f>SUM(H5:H29)</f>
        <v>116.06</v>
      </c>
      <c r="I30" s="226"/>
    </row>
    <row r="31" spans="1:9" ht="12.75" hidden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spans="1:9" ht="12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9">
      <selection activeCell="H14" sqref="H14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3" width="8.57421875" style="0" customWidth="1"/>
    <col min="6" max="6" width="7.7109375" style="0" customWidth="1"/>
    <col min="7" max="7" width="17.28125" style="0" customWidth="1"/>
    <col min="8" max="8" width="13.7109375" style="0" customWidth="1"/>
    <col min="9" max="9" width="13.281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G4*100/G30</f>
        <v>21.69238377843719</v>
      </c>
    </row>
    <row r="5" spans="1:9" ht="17.25" customHeight="1">
      <c r="A5" s="3" t="s">
        <v>261</v>
      </c>
      <c r="B5" s="251" t="s">
        <v>224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G8*100/G30</f>
        <v>4.17408506429278</v>
      </c>
    </row>
    <row r="9" spans="1:9" ht="14.2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29" t="s">
        <v>12</v>
      </c>
      <c r="B10" s="216"/>
      <c r="C10" s="217">
        <f>C11+C12+C13+C14+C15+C16+C17+C18</f>
        <v>730</v>
      </c>
      <c r="D10" s="209"/>
      <c r="E10" s="209"/>
      <c r="F10" s="209"/>
      <c r="G10" s="217">
        <f>G11+G12+G13+G14+G15+G16+G17+G18</f>
        <v>772.15</v>
      </c>
      <c r="H10" s="209"/>
      <c r="I10" s="219"/>
      <c r="J10">
        <f>G10*100/G30</f>
        <v>38.18743818001978</v>
      </c>
    </row>
    <row r="11" spans="1:9" ht="15" customHeight="1">
      <c r="A11" s="220" t="s">
        <v>263</v>
      </c>
      <c r="B11" s="258" t="s">
        <v>395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21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2"/>
      <c r="B13" s="253" t="s">
        <v>222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396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3.5">
      <c r="A15" s="4"/>
      <c r="B15" s="253" t="s">
        <v>223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3.5">
      <c r="A16" s="79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79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29" t="s">
        <v>13</v>
      </c>
      <c r="B19" s="216"/>
      <c r="C19" s="217">
        <f>C20+100</f>
        <v>290</v>
      </c>
      <c r="D19" s="209"/>
      <c r="E19" s="209"/>
      <c r="F19" s="209"/>
      <c r="G19" s="233">
        <f>G20+G21</f>
        <v>192.45000000000002</v>
      </c>
      <c r="H19" s="209"/>
      <c r="I19" s="219"/>
      <c r="J19">
        <f>G19*100/G30</f>
        <v>9.51780415430267</v>
      </c>
    </row>
    <row r="20" spans="1:9" ht="14.25" customHeight="1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4.25" customHeight="1" thickBot="1">
      <c r="A21" s="5"/>
      <c r="B21" s="253" t="s">
        <v>266</v>
      </c>
      <c r="C21" s="12" t="s">
        <v>280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3.5">
      <c r="A22" s="215" t="s">
        <v>14</v>
      </c>
      <c r="B22" s="223"/>
      <c r="C22" s="230">
        <f>C23+C24+C25+C27+C26+C28+C29</f>
        <v>549.5</v>
      </c>
      <c r="D22" s="211"/>
      <c r="E22" s="211"/>
      <c r="F22" s="211"/>
      <c r="G22" s="210">
        <f>G23+G24+G25+G26+G27+G28+G29</f>
        <v>534.38</v>
      </c>
      <c r="H22" s="211"/>
      <c r="I22" s="213"/>
      <c r="J22">
        <f>G22*100/G30</f>
        <v>26.428288822947575</v>
      </c>
    </row>
    <row r="23" spans="1:9" ht="21" customHeight="1">
      <c r="A23" s="4" t="s">
        <v>265</v>
      </c>
      <c r="B23" s="254" t="s">
        <v>252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2"/>
      <c r="B24" s="266" t="s">
        <v>349</v>
      </c>
      <c r="C24" s="12">
        <v>228</v>
      </c>
      <c r="D24" s="12">
        <v>11.09</v>
      </c>
      <c r="E24" s="12">
        <v>12.49</v>
      </c>
      <c r="F24" s="12">
        <v>21.68</v>
      </c>
      <c r="G24" s="12">
        <v>244.28</v>
      </c>
      <c r="H24" s="16">
        <v>20.65</v>
      </c>
      <c r="I24" s="19" t="s">
        <v>350</v>
      </c>
    </row>
    <row r="25" spans="1:9" ht="13.5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3.5">
      <c r="A26" s="222"/>
      <c r="B26" s="252" t="s">
        <v>209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355</v>
      </c>
    </row>
    <row r="27" spans="1:9" ht="13.5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5.7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6.5" customHeight="1" thickBot="1">
      <c r="A29" s="86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8.5" customHeight="1" thickBot="1">
      <c r="A30" s="224" t="s">
        <v>28</v>
      </c>
      <c r="B30" s="225"/>
      <c r="C30" s="225"/>
      <c r="D30" s="40">
        <f>SUM(D5:D29)</f>
        <v>82.39000000000003</v>
      </c>
      <c r="E30" s="40">
        <f>SUM(E5:E29)</f>
        <v>74.22999999999999</v>
      </c>
      <c r="F30" s="40">
        <f>SUM(F5:F29)</f>
        <v>266.72999999999996</v>
      </c>
      <c r="G30" s="40">
        <f>G4+G8+G10+G19+G22</f>
        <v>2022</v>
      </c>
      <c r="H30" s="60">
        <f>SUM(H5:H29)</f>
        <v>69.86000000000001</v>
      </c>
      <c r="I30" s="226"/>
    </row>
    <row r="31" spans="1:9" ht="9.75" customHeight="1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ht="9.75" customHeight="1">
      <c r="A32" t="s">
        <v>255</v>
      </c>
    </row>
    <row r="33" ht="9.75" customHeight="1">
      <c r="A33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98" t="s">
        <v>386</v>
      </c>
      <c r="B1" s="398"/>
      <c r="C1" s="398"/>
      <c r="D1" s="398"/>
      <c r="E1" s="398"/>
      <c r="F1" s="398"/>
    </row>
    <row r="2" ht="13.5" thickBot="1"/>
    <row r="3" spans="1:6" ht="14.25" customHeight="1">
      <c r="A3" s="385" t="s">
        <v>9</v>
      </c>
      <c r="B3" s="387" t="s">
        <v>3</v>
      </c>
      <c r="C3" s="387"/>
      <c r="D3" s="387"/>
      <c r="E3" s="381" t="s">
        <v>4</v>
      </c>
      <c r="F3" s="383" t="s">
        <v>5</v>
      </c>
    </row>
    <row r="4" spans="1:6" ht="14.25" thickBot="1">
      <c r="A4" s="399"/>
      <c r="B4" s="46" t="s">
        <v>0</v>
      </c>
      <c r="C4" s="46" t="s">
        <v>1</v>
      </c>
      <c r="D4" s="46" t="s">
        <v>2</v>
      </c>
      <c r="E4" s="396"/>
      <c r="F4" s="397"/>
    </row>
    <row r="5" spans="1:6" ht="14.25" thickBot="1">
      <c r="A5" s="47"/>
      <c r="B5" s="48"/>
      <c r="C5" s="48"/>
      <c r="D5" s="48"/>
      <c r="E5" s="48"/>
      <c r="F5" s="49"/>
    </row>
    <row r="6" spans="1:6" ht="15">
      <c r="A6" s="51" t="s">
        <v>29</v>
      </c>
      <c r="B6" s="34"/>
      <c r="C6" s="34"/>
      <c r="D6" s="34"/>
      <c r="E6" s="34"/>
      <c r="F6" s="35"/>
    </row>
    <row r="7" spans="1:6" ht="14.25">
      <c r="A7" s="65" t="s">
        <v>71</v>
      </c>
      <c r="B7" s="9">
        <f>'День 1 Пн'!D31</f>
        <v>90.75000000000001</v>
      </c>
      <c r="C7" s="9">
        <f>'День 1 Пн'!E31</f>
        <v>69.98</v>
      </c>
      <c r="D7" s="9">
        <f>'День 1 Пн'!F31</f>
        <v>254.80999999999997</v>
      </c>
      <c r="E7" s="9">
        <f>'День 1 Пн'!G31</f>
        <v>2013.35</v>
      </c>
      <c r="F7" s="9">
        <f>'День 1 Пн'!H31</f>
        <v>59.32</v>
      </c>
    </row>
    <row r="8" spans="1:6" ht="14.25">
      <c r="A8" s="65" t="s">
        <v>72</v>
      </c>
      <c r="B8" s="50">
        <f>'День 2 Вт'!D33</f>
        <v>77.99000000000001</v>
      </c>
      <c r="C8" s="50">
        <f>'День 2 Вт'!E33</f>
        <v>70.97000000000001</v>
      </c>
      <c r="D8" s="50">
        <f>'День 2 Вт'!F33</f>
        <v>285.6599999999999</v>
      </c>
      <c r="E8" s="50">
        <f>'День 2 Вт'!G33</f>
        <v>2131.9900000000002</v>
      </c>
      <c r="F8" s="50">
        <f>'День 2 Вт'!H33</f>
        <v>99.12</v>
      </c>
    </row>
    <row r="9" spans="1:6" ht="14.25">
      <c r="A9" s="65" t="s">
        <v>73</v>
      </c>
      <c r="B9" s="268">
        <f>'День 3 Ср'!D32</f>
        <v>85.63000000000002</v>
      </c>
      <c r="C9" s="268">
        <f>'День 3 Ср'!E32</f>
        <v>80.41999999999999</v>
      </c>
      <c r="D9" s="268">
        <f>'День 3 Ср'!F32</f>
        <v>275.84999999999997</v>
      </c>
      <c r="E9" s="268">
        <f>'День 3 Ср'!G32</f>
        <v>2187.62</v>
      </c>
      <c r="F9" s="268">
        <f>'День 3 Ср'!H32</f>
        <v>123.24000000000001</v>
      </c>
    </row>
    <row r="10" spans="1:6" ht="14.25">
      <c r="A10" s="65" t="s">
        <v>74</v>
      </c>
      <c r="B10" s="202">
        <f>'День 4 Чт'!D30</f>
        <v>103.10000000000001</v>
      </c>
      <c r="C10" s="202">
        <f>'День 4 Чт'!E30</f>
        <v>70.87</v>
      </c>
      <c r="D10" s="202">
        <f>'День 4 Чт'!F30</f>
        <v>250.73999999999998</v>
      </c>
      <c r="E10" s="202">
        <f>'День 4 Чт'!G30</f>
        <v>2023.34</v>
      </c>
      <c r="F10" s="202">
        <f>'День 4 Чт'!H30</f>
        <v>136.04</v>
      </c>
    </row>
    <row r="11" spans="1:6" ht="14.25">
      <c r="A11" s="65" t="s">
        <v>75</v>
      </c>
      <c r="B11" s="268">
        <f>'День 5 Пт'!D31</f>
        <v>67.81000000000002</v>
      </c>
      <c r="C11" s="268">
        <f>'День 5 Пт'!E31</f>
        <v>70.92000000000002</v>
      </c>
      <c r="D11" s="268">
        <f>'День 5 Пт'!F31</f>
        <v>290.79999999999995</v>
      </c>
      <c r="E11" s="268">
        <f>'День 5 Пт'!G31</f>
        <v>2091.28</v>
      </c>
      <c r="F11" s="268">
        <f>'День 5 Пт'!H31</f>
        <v>150.51999999999998</v>
      </c>
    </row>
    <row r="12" spans="1:6" ht="14.25">
      <c r="A12" s="65" t="s">
        <v>76</v>
      </c>
      <c r="B12" s="202">
        <f>'День 6 Пн'!D31</f>
        <v>89.40000000000002</v>
      </c>
      <c r="C12" s="202">
        <f>'День 6 Пн'!E31</f>
        <v>62.820000000000014</v>
      </c>
      <c r="D12" s="202">
        <f>'День 6 Пн'!F31</f>
        <v>330.7799999999999</v>
      </c>
      <c r="E12" s="202">
        <f>'День 6 Пн'!G31</f>
        <v>2212.54</v>
      </c>
      <c r="F12" s="202">
        <f>'День 6 Пн'!H31</f>
        <v>52.18999999999999</v>
      </c>
    </row>
    <row r="13" spans="1:6" ht="14.25">
      <c r="A13" s="65" t="s">
        <v>77</v>
      </c>
      <c r="B13" s="268">
        <f>'День 7 Вт'!D30</f>
        <v>74.27000000000002</v>
      </c>
      <c r="C13" s="268">
        <f>'День 7 Вт'!E30</f>
        <v>69.47</v>
      </c>
      <c r="D13" s="268">
        <f>'День 7 Вт'!F30</f>
        <v>241.38000000000002</v>
      </c>
      <c r="E13" s="268">
        <f>'День 7 Вт'!G30</f>
        <v>1911.13</v>
      </c>
      <c r="F13" s="268">
        <f>'День 7 Вт'!H30</f>
        <v>178.14000000000001</v>
      </c>
    </row>
    <row r="14" spans="1:6" ht="14.25">
      <c r="A14" s="65" t="s">
        <v>78</v>
      </c>
      <c r="B14" s="50">
        <f>'День 8 Ср'!D29</f>
        <v>79.59</v>
      </c>
      <c r="C14" s="50">
        <f>'День 8 Ср'!E29</f>
        <v>75.6</v>
      </c>
      <c r="D14" s="50">
        <f>'День 8 Ср'!F29</f>
        <v>282.00999999999993</v>
      </c>
      <c r="E14" s="50">
        <f>'День 8 Ср'!G29</f>
        <v>2138.12</v>
      </c>
      <c r="F14" s="50">
        <f>'День 8 Ср'!H29</f>
        <v>75.66000000000001</v>
      </c>
    </row>
    <row r="15" spans="1:6" ht="14.25">
      <c r="A15" s="65" t="s">
        <v>79</v>
      </c>
      <c r="B15" s="50">
        <f>'День 9 Чт'!D30</f>
        <v>90.76000000000003</v>
      </c>
      <c r="C15" s="50">
        <f>'День 9 Чт'!E30</f>
        <v>67.76000000000002</v>
      </c>
      <c r="D15" s="50">
        <f>'День 9 Чт'!F30</f>
        <v>223.01999999999998</v>
      </c>
      <c r="E15" s="50">
        <f>'День 9 Чт'!G30</f>
        <v>1884.18</v>
      </c>
      <c r="F15" s="50">
        <f>'День 9 Чт'!H30</f>
        <v>116.06</v>
      </c>
    </row>
    <row r="16" spans="1:6" ht="15" thickBot="1">
      <c r="A16" s="66" t="s">
        <v>80</v>
      </c>
      <c r="B16" s="62">
        <f>'День 10 Пт'!D30</f>
        <v>82.39000000000003</v>
      </c>
      <c r="C16" s="62">
        <f>'День 10 Пт'!E30</f>
        <v>74.22999999999999</v>
      </c>
      <c r="D16" s="62">
        <f>'День 10 Пт'!F30</f>
        <v>266.72999999999996</v>
      </c>
      <c r="E16" s="62">
        <f>'День 10 Пт'!G30</f>
        <v>2022</v>
      </c>
      <c r="F16" s="62">
        <f>'День 10 Пт'!H30</f>
        <v>69.86000000000001</v>
      </c>
    </row>
    <row r="17" spans="1:6" ht="20.25" customHeight="1" thickBot="1">
      <c r="A17" s="58" t="s">
        <v>32</v>
      </c>
      <c r="B17" s="52">
        <f>SUM(B7:B16)</f>
        <v>841.69</v>
      </c>
      <c r="C17" s="52">
        <f>SUM(C7:C16)</f>
        <v>713.0400000000001</v>
      </c>
      <c r="D17" s="52">
        <f>SUM(D7:D16)</f>
        <v>2701.7799999999997</v>
      </c>
      <c r="E17" s="52">
        <f>SUM(E7:E16)</f>
        <v>20615.55</v>
      </c>
      <c r="F17" s="53">
        <f>SUM(F7:F16)</f>
        <v>1060.15</v>
      </c>
    </row>
    <row r="18" spans="1:6" ht="30" customHeight="1" thickBot="1">
      <c r="A18" s="54" t="s">
        <v>31</v>
      </c>
      <c r="B18" s="55">
        <f>B17/10</f>
        <v>84.16900000000001</v>
      </c>
      <c r="C18" s="55">
        <f>C17/10</f>
        <v>71.304</v>
      </c>
      <c r="D18" s="55">
        <f>D17/10</f>
        <v>270.178</v>
      </c>
      <c r="E18" s="55">
        <f>E17/10</f>
        <v>2061.555</v>
      </c>
      <c r="F18" s="56">
        <f>F17/10</f>
        <v>106.01500000000001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7.25">
      <c r="A1" s="300" t="s">
        <v>331</v>
      </c>
      <c r="B1" s="300"/>
      <c r="C1" s="300"/>
      <c r="D1" s="300"/>
      <c r="E1" s="300"/>
    </row>
    <row r="2" spans="1:5" ht="17.25">
      <c r="A2" s="300"/>
      <c r="B2" s="300"/>
      <c r="C2" s="300"/>
      <c r="D2" s="300"/>
      <c r="E2" s="300"/>
    </row>
    <row r="3" spans="1:6" ht="15">
      <c r="A3" s="398" t="s">
        <v>386</v>
      </c>
      <c r="B3" s="398"/>
      <c r="C3" s="398"/>
      <c r="D3" s="398"/>
      <c r="E3" s="398"/>
      <c r="F3" s="398"/>
    </row>
    <row r="4" ht="13.5" thickBot="1"/>
    <row r="5" spans="1:6" ht="15">
      <c r="A5" s="303" t="s">
        <v>9</v>
      </c>
      <c r="B5" s="304" t="s">
        <v>332</v>
      </c>
      <c r="C5" s="304" t="s">
        <v>333</v>
      </c>
      <c r="D5" s="304" t="s">
        <v>334</v>
      </c>
      <c r="E5" s="304" t="s">
        <v>335</v>
      </c>
      <c r="F5" s="305" t="s">
        <v>336</v>
      </c>
    </row>
    <row r="6" spans="1:6" ht="35.25" customHeight="1" thickBot="1">
      <c r="A6" s="301" t="s">
        <v>341</v>
      </c>
      <c r="B6" s="306">
        <f>('День 1 Пн'!J4+'День 2 Вт'!J4+'День 3 Ср'!J4+'День 4 Чт'!J4+'День 5 Пт'!J4+'День 6 Пн'!J4+'День 7 Вт'!J4+'День 8 Ср'!J4+'День 9 Чт'!J4+'День 10 Пт'!J4)/10</f>
        <v>20.08362701133085</v>
      </c>
      <c r="C6" s="306">
        <f>('День 1 Пн'!J8+'День 2 Вт'!J8+'День 3 Ср'!J8+'День 4 Чт'!J8+'День 5 Пт'!J8+'День 6 Пн'!J8+'День 7 Вт'!J8+'День 8 Ср'!J8+'День 9 Чт'!J8+'День 10 Пт'!J8)/10</f>
        <v>4.603870615851759</v>
      </c>
      <c r="D6" s="311">
        <f>('День 1 Пн'!J11+'День 2 Вт'!J11+'День 3 Ср'!J10+'День 4 Чт'!J11+'День 5 Пт'!J10+'День 6 Пн'!J11+'День 7 Вт'!J10+'День 8 Ср'!J11+'День 9 Чт'!J10+'День 10 Пт'!J10)/10</f>
        <v>35.15921514453272</v>
      </c>
      <c r="E6" s="306">
        <f>('День 1 Пн'!J19+'День 2 Вт'!J20+'День 3 Ср'!J19+'День 4 Чт'!J19+'День 5 Пт'!J17+'День 6 Пн'!J19+'День 7 Вт'!J19+'День 8 Ср'!J18+'День 9 Чт'!J18+'День 10 Пт'!J19)/10</f>
        <v>15.406092970531702</v>
      </c>
      <c r="F6" s="322">
        <f>('День 1 Пн'!J22+'День 2 Вт'!J23+'День 3 Ср'!J23+'День 4 Чт'!J22+'День 5 Пт'!J21+'День 6 Пн'!J22+'День 7 Вт'!J22+'День 8 Ср'!J21+'День 9 Чт'!J21+'День 10 Пт'!J22)/10</f>
        <v>24.747194257752966</v>
      </c>
    </row>
    <row r="7" spans="1:6" ht="45" customHeight="1" thickBot="1">
      <c r="A7" s="302" t="s">
        <v>337</v>
      </c>
      <c r="B7" s="307">
        <v>20</v>
      </c>
      <c r="C7" s="307">
        <v>5</v>
      </c>
      <c r="D7" s="307">
        <v>35</v>
      </c>
      <c r="E7" s="307">
        <v>15</v>
      </c>
      <c r="F7" s="30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tabSelected="1" zoomScale="80" zoomScaleNormal="80" zoomScalePageLayoutView="0" workbookViewId="0" topLeftCell="A1">
      <selection activeCell="W22" sqref="W22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7109375" style="0" customWidth="1"/>
    <col min="4" max="4" width="5.28125" style="0" customWidth="1"/>
    <col min="5" max="5" width="6.281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28125" style="0" customWidth="1"/>
    <col min="10" max="10" width="6.00390625" style="0" customWidth="1"/>
    <col min="11" max="11" width="6.281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7" width="6.28125" style="0" customWidth="1"/>
    <col min="18" max="18" width="5.710937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1" t="s">
        <v>167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 t="s">
        <v>94</v>
      </c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1:27" s="151" customFormat="1" ht="17.25" customHeight="1">
      <c r="A2" s="148" t="s">
        <v>101</v>
      </c>
      <c r="B2" s="149"/>
      <c r="C2" s="150"/>
      <c r="D2" s="360" t="s">
        <v>33</v>
      </c>
      <c r="E2" s="361"/>
      <c r="F2" s="362" t="s">
        <v>34</v>
      </c>
      <c r="G2" s="363"/>
      <c r="H2" s="374" t="s">
        <v>35</v>
      </c>
      <c r="I2" s="375"/>
      <c r="J2" s="360" t="s">
        <v>36</v>
      </c>
      <c r="K2" s="363"/>
      <c r="L2" s="360" t="s">
        <v>37</v>
      </c>
      <c r="M2" s="361"/>
      <c r="N2" s="376" t="s">
        <v>33</v>
      </c>
      <c r="O2" s="375"/>
      <c r="P2" s="376" t="s">
        <v>34</v>
      </c>
      <c r="Q2" s="377"/>
      <c r="R2" s="360" t="s">
        <v>35</v>
      </c>
      <c r="S2" s="361"/>
      <c r="T2" s="360" t="s">
        <v>36</v>
      </c>
      <c r="U2" s="361"/>
      <c r="V2" s="362" t="s">
        <v>37</v>
      </c>
      <c r="W2" s="363"/>
      <c r="X2" s="364" t="s">
        <v>95</v>
      </c>
      <c r="Y2" s="365"/>
      <c r="Z2" s="366" t="s">
        <v>96</v>
      </c>
      <c r="AA2" s="367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8" t="s">
        <v>384</v>
      </c>
      <c r="B4" s="369"/>
      <c r="C4" s="370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54">
        <v>80</v>
      </c>
      <c r="C6" s="357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55"/>
      <c r="C7" s="358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55"/>
      <c r="C8" s="358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56"/>
      <c r="C9" s="359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193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54">
        <v>43</v>
      </c>
      <c r="C12" s="357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55"/>
      <c r="C13" s="358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55"/>
      <c r="C14" s="358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55"/>
      <c r="C15" s="358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55"/>
      <c r="C16" s="358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55"/>
      <c r="C17" s="358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55"/>
      <c r="C18" s="358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55"/>
      <c r="C19" s="358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55"/>
      <c r="C20" s="358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56"/>
      <c r="C21" s="359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385</v>
      </c>
      <c r="B23" s="76">
        <v>234</v>
      </c>
      <c r="C23" s="143">
        <v>140</v>
      </c>
      <c r="D23" s="72">
        <v>302</v>
      </c>
      <c r="E23" s="239">
        <v>181.2</v>
      </c>
      <c r="F23" s="75">
        <v>226</v>
      </c>
      <c r="G23" s="241">
        <v>135.6</v>
      </c>
      <c r="H23" s="72">
        <v>137</v>
      </c>
      <c r="I23" s="172">
        <v>82.2</v>
      </c>
      <c r="J23" s="75">
        <v>286</v>
      </c>
      <c r="K23" s="176">
        <v>171.6</v>
      </c>
      <c r="L23" s="72">
        <v>394</v>
      </c>
      <c r="M23" s="244">
        <v>236.4</v>
      </c>
      <c r="N23" s="75">
        <v>161</v>
      </c>
      <c r="O23" s="77">
        <v>96.6</v>
      </c>
      <c r="P23" s="72">
        <v>282</v>
      </c>
      <c r="Q23" s="73">
        <v>169.2</v>
      </c>
      <c r="R23" s="75">
        <v>21</v>
      </c>
      <c r="S23" s="77">
        <v>12.6</v>
      </c>
      <c r="T23" s="72">
        <v>233</v>
      </c>
      <c r="U23" s="172">
        <v>139.8</v>
      </c>
      <c r="V23" s="75">
        <v>299</v>
      </c>
      <c r="W23" s="241">
        <v>179.4</v>
      </c>
      <c r="X23" s="72">
        <f t="shared" si="2"/>
        <v>2341</v>
      </c>
      <c r="Y23" s="168">
        <f t="shared" si="2"/>
        <v>1404.6</v>
      </c>
      <c r="Z23" s="71">
        <f t="shared" si="0"/>
        <v>234.1</v>
      </c>
      <c r="AA23" s="246">
        <f t="shared" si="0"/>
        <v>140.45999999999998</v>
      </c>
    </row>
    <row r="24" spans="1:27" ht="15.75" customHeight="1">
      <c r="A24" s="170" t="s">
        <v>144</v>
      </c>
      <c r="B24" s="355">
        <v>279</v>
      </c>
      <c r="C24" s="358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2802</v>
      </c>
      <c r="Y24" s="167">
        <f>Y25+Y26+Y27+Y28+Y29+Y30+Y31+Y32+Y33+Y34+Y35+Y36+Y37+Y38+Y39</f>
        <v>2199.3699999999994</v>
      </c>
      <c r="Z24" s="167">
        <f>Z25+Z26+Z27+Z28+Z29+Z30+Z31+Z32+Z33+Z34+Z35+Z36+Z37+Z38+Z39</f>
        <v>280.2</v>
      </c>
      <c r="AA24" s="167">
        <f>AA25+AA26+AA27+AA28+AA29+AA30+AA31+AA32+AA33+AA34+AA35+AA36+AA37+AA38+AA39</f>
        <v>219.93699999999998</v>
      </c>
    </row>
    <row r="25" spans="1:27" ht="15.75" customHeight="1">
      <c r="A25" s="173" t="s">
        <v>116</v>
      </c>
      <c r="B25" s="355"/>
      <c r="C25" s="358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174</v>
      </c>
      <c r="B26" s="355"/>
      <c r="C26" s="358"/>
      <c r="D26" s="178">
        <v>115</v>
      </c>
      <c r="E26" s="179">
        <v>86.25</v>
      </c>
      <c r="F26" s="180">
        <v>35</v>
      </c>
      <c r="G26" s="181">
        <v>26.25</v>
      </c>
      <c r="H26" s="178">
        <v>97</v>
      </c>
      <c r="I26" s="179">
        <v>72.75</v>
      </c>
      <c r="J26" s="180">
        <v>121</v>
      </c>
      <c r="K26" s="181">
        <v>90.75</v>
      </c>
      <c r="L26" s="178">
        <v>68</v>
      </c>
      <c r="M26" s="179">
        <v>51</v>
      </c>
      <c r="N26" s="180">
        <v>112</v>
      </c>
      <c r="O26" s="181">
        <v>84</v>
      </c>
      <c r="P26" s="178">
        <v>65</v>
      </c>
      <c r="Q26" s="179">
        <v>48.75</v>
      </c>
      <c r="R26" s="180">
        <v>122</v>
      </c>
      <c r="S26" s="181">
        <v>91.5</v>
      </c>
      <c r="T26" s="178">
        <v>105</v>
      </c>
      <c r="U26" s="179">
        <v>78.78</v>
      </c>
      <c r="V26" s="180">
        <v>84</v>
      </c>
      <c r="W26" s="181">
        <v>63</v>
      </c>
      <c r="X26" s="72">
        <f t="shared" si="3"/>
        <v>924</v>
      </c>
      <c r="Y26" s="73">
        <f t="shared" si="3"/>
        <v>693.03</v>
      </c>
      <c r="Z26" s="76">
        <f t="shared" si="0"/>
        <v>92.4</v>
      </c>
      <c r="AA26" s="246">
        <f t="shared" si="0"/>
        <v>69.303</v>
      </c>
    </row>
    <row r="27" spans="1:27" ht="16.5" customHeight="1">
      <c r="A27" s="177" t="s">
        <v>175</v>
      </c>
      <c r="B27" s="355"/>
      <c r="C27" s="358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55"/>
      <c r="C28" s="358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45</v>
      </c>
      <c r="W28" s="183">
        <v>37.8</v>
      </c>
      <c r="X28" s="167">
        <f t="shared" si="3"/>
        <v>396</v>
      </c>
      <c r="Y28" s="168">
        <f t="shared" si="3"/>
        <v>332.63999999999993</v>
      </c>
      <c r="Z28" s="71">
        <f t="shared" si="0"/>
        <v>39.6</v>
      </c>
      <c r="AA28" s="246">
        <f t="shared" si="0"/>
        <v>33.263999999999996</v>
      </c>
    </row>
    <row r="29" spans="1:27" ht="16.5" customHeight="1">
      <c r="A29" s="169" t="s">
        <v>176</v>
      </c>
      <c r="B29" s="355"/>
      <c r="C29" s="358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129.6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151</v>
      </c>
      <c r="W29" s="242">
        <v>120.8</v>
      </c>
      <c r="X29" s="167">
        <f t="shared" si="3"/>
        <v>913</v>
      </c>
      <c r="Y29" s="168">
        <f t="shared" si="3"/>
        <v>730.4</v>
      </c>
      <c r="Z29" s="71">
        <f t="shared" si="0"/>
        <v>91.3</v>
      </c>
      <c r="AA29" s="246">
        <f t="shared" si="0"/>
        <v>73.03999999999999</v>
      </c>
    </row>
    <row r="30" spans="1:27" ht="17.25" customHeight="1">
      <c r="A30" s="174" t="s">
        <v>382</v>
      </c>
      <c r="B30" s="355"/>
      <c r="C30" s="358"/>
      <c r="D30" s="72">
        <v>17</v>
      </c>
      <c r="E30" s="73">
        <v>12.8</v>
      </c>
      <c r="F30" s="75">
        <v>88</v>
      </c>
      <c r="G30" s="77">
        <v>66</v>
      </c>
      <c r="H30" s="178">
        <v>78</v>
      </c>
      <c r="I30" s="179">
        <v>58.5</v>
      </c>
      <c r="J30" s="75"/>
      <c r="K30" s="77"/>
      <c r="L30" s="72">
        <v>78</v>
      </c>
      <c r="M30" s="73">
        <v>58.5</v>
      </c>
      <c r="N30" s="75">
        <v>73</v>
      </c>
      <c r="O30" s="77">
        <v>54.75</v>
      </c>
      <c r="P30" s="178">
        <v>17</v>
      </c>
      <c r="Q30" s="179">
        <v>12.8</v>
      </c>
      <c r="R30" s="75">
        <v>75</v>
      </c>
      <c r="S30" s="77">
        <v>56.25</v>
      </c>
      <c r="T30" s="72"/>
      <c r="U30" s="73"/>
      <c r="V30" s="75"/>
      <c r="W30" s="77"/>
      <c r="X30" s="72">
        <f t="shared" si="3"/>
        <v>426</v>
      </c>
      <c r="Y30" s="73">
        <f t="shared" si="3"/>
        <v>319.6</v>
      </c>
      <c r="Z30" s="76">
        <f t="shared" si="0"/>
        <v>42.6</v>
      </c>
      <c r="AA30" s="246">
        <f t="shared" si="0"/>
        <v>31.96</v>
      </c>
    </row>
    <row r="31" spans="1:27" ht="15.75" customHeight="1">
      <c r="A31" s="177" t="s">
        <v>348</v>
      </c>
      <c r="B31" s="355"/>
      <c r="C31" s="358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55"/>
      <c r="C32" s="358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55"/>
      <c r="C33" s="358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177</v>
      </c>
      <c r="B34" s="355"/>
      <c r="C34" s="358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55"/>
      <c r="C35" s="358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236</v>
      </c>
      <c r="B36" s="355"/>
      <c r="C36" s="358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352</v>
      </c>
      <c r="B37" s="355"/>
      <c r="C37" s="358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/>
      <c r="W37" s="181"/>
      <c r="X37" s="178">
        <f t="shared" si="3"/>
        <v>0</v>
      </c>
      <c r="Y37" s="179">
        <f t="shared" si="3"/>
        <v>0</v>
      </c>
      <c r="Z37" s="182">
        <f aca="true" t="shared" si="4" ref="Z37:AA68">X37/10</f>
        <v>0</v>
      </c>
      <c r="AA37" s="247">
        <f t="shared" si="4"/>
        <v>0</v>
      </c>
    </row>
    <row r="38" spans="1:27" ht="16.5" customHeight="1">
      <c r="A38" s="169" t="s">
        <v>118</v>
      </c>
      <c r="B38" s="355"/>
      <c r="C38" s="358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178</v>
      </c>
      <c r="B39" s="356"/>
      <c r="C39" s="359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179</v>
      </c>
      <c r="B40" s="354">
        <v>114</v>
      </c>
      <c r="C40" s="357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1228</v>
      </c>
      <c r="Y40" s="184">
        <f>Y41+Y42+Y43+Y46+Y47</f>
        <v>1000</v>
      </c>
      <c r="Z40" s="71">
        <f t="shared" si="4"/>
        <v>122.8</v>
      </c>
      <c r="AA40" s="291">
        <f t="shared" si="4"/>
        <v>100</v>
      </c>
    </row>
    <row r="41" spans="1:27" ht="17.25" customHeight="1">
      <c r="A41" s="169" t="s">
        <v>119</v>
      </c>
      <c r="B41" s="355"/>
      <c r="C41" s="358"/>
      <c r="D41" s="72">
        <v>114</v>
      </c>
      <c r="E41" s="73">
        <v>100</v>
      </c>
      <c r="F41" s="75"/>
      <c r="G41" s="183"/>
      <c r="H41" s="72">
        <v>114</v>
      </c>
      <c r="I41" s="73">
        <v>100</v>
      </c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>
        <v>114</v>
      </c>
      <c r="S41" s="77">
        <v>100</v>
      </c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684</v>
      </c>
      <c r="Y41" s="168">
        <f t="shared" si="5"/>
        <v>600</v>
      </c>
      <c r="Z41" s="71">
        <f t="shared" si="4"/>
        <v>68.4</v>
      </c>
      <c r="AA41" s="246">
        <f t="shared" si="4"/>
        <v>60</v>
      </c>
    </row>
    <row r="42" spans="1:27" ht="15.75" customHeight="1">
      <c r="A42" s="169" t="s">
        <v>120</v>
      </c>
      <c r="B42" s="355"/>
      <c r="C42" s="358"/>
      <c r="D42" s="72"/>
      <c r="E42" s="73"/>
      <c r="F42" s="75"/>
      <c r="G42" s="176"/>
      <c r="H42" s="72"/>
      <c r="I42" s="73"/>
      <c r="J42" s="75"/>
      <c r="K42" s="176"/>
      <c r="L42" s="72"/>
      <c r="M42" s="73"/>
      <c r="N42" s="75"/>
      <c r="O42" s="77"/>
      <c r="P42" s="72"/>
      <c r="Q42" s="73"/>
      <c r="R42" s="75"/>
      <c r="S42" s="77"/>
      <c r="T42" s="72"/>
      <c r="U42" s="73"/>
      <c r="V42" s="75"/>
      <c r="W42" s="77"/>
      <c r="X42" s="167">
        <f t="shared" si="5"/>
        <v>0</v>
      </c>
      <c r="Y42" s="168">
        <f t="shared" si="5"/>
        <v>0</v>
      </c>
      <c r="Z42" s="71">
        <f t="shared" si="4"/>
        <v>0</v>
      </c>
      <c r="AA42" s="246">
        <f t="shared" si="4"/>
        <v>0</v>
      </c>
    </row>
    <row r="43" spans="1:27" ht="15" customHeight="1">
      <c r="A43" s="169" t="s">
        <v>180</v>
      </c>
      <c r="B43" s="355"/>
      <c r="C43" s="358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55"/>
      <c r="C44" s="358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44</v>
      </c>
      <c r="Y44" s="168">
        <f t="shared" si="5"/>
        <v>44</v>
      </c>
      <c r="Z44" s="71">
        <f t="shared" si="4"/>
        <v>4.4</v>
      </c>
      <c r="AA44" s="246">
        <f t="shared" si="4"/>
        <v>4.4</v>
      </c>
    </row>
    <row r="45" spans="1:27" ht="16.5" customHeight="1">
      <c r="A45" s="169" t="s">
        <v>123</v>
      </c>
      <c r="B45" s="355"/>
      <c r="C45" s="358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353</v>
      </c>
      <c r="B46" s="355"/>
      <c r="C46" s="358"/>
      <c r="D46" s="72"/>
      <c r="E46" s="73"/>
      <c r="F46" s="75">
        <v>136</v>
      </c>
      <c r="G46" s="77">
        <v>100</v>
      </c>
      <c r="H46" s="72"/>
      <c r="I46" s="172"/>
      <c r="J46" s="75">
        <v>136</v>
      </c>
      <c r="K46" s="77">
        <v>100</v>
      </c>
      <c r="L46" s="72"/>
      <c r="M46" s="73"/>
      <c r="N46" s="75"/>
      <c r="O46" s="77"/>
      <c r="P46" s="72">
        <v>136</v>
      </c>
      <c r="Q46" s="73">
        <v>100</v>
      </c>
      <c r="R46" s="75"/>
      <c r="S46" s="77"/>
      <c r="T46" s="72">
        <v>136</v>
      </c>
      <c r="U46" s="73">
        <v>100</v>
      </c>
      <c r="V46" s="75"/>
      <c r="W46" s="77"/>
      <c r="X46" s="167">
        <f t="shared" si="5"/>
        <v>544</v>
      </c>
      <c r="Y46" s="168">
        <f t="shared" si="5"/>
        <v>400</v>
      </c>
      <c r="Z46" s="71">
        <f t="shared" si="4"/>
        <v>54.4</v>
      </c>
      <c r="AA46" s="246">
        <f t="shared" si="4"/>
        <v>40</v>
      </c>
    </row>
    <row r="47" spans="1:27" ht="16.5" customHeight="1">
      <c r="A47" s="169" t="s">
        <v>121</v>
      </c>
      <c r="B47" s="356"/>
      <c r="C47" s="359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/>
      <c r="S47" s="77"/>
      <c r="T47" s="72"/>
      <c r="U47" s="73"/>
      <c r="V47" s="75"/>
      <c r="W47" s="176"/>
      <c r="X47" s="167">
        <f t="shared" si="5"/>
        <v>0</v>
      </c>
      <c r="Y47" s="168">
        <f t="shared" si="5"/>
        <v>0</v>
      </c>
      <c r="Z47" s="71">
        <f t="shared" si="4"/>
        <v>0</v>
      </c>
      <c r="AA47" s="246">
        <f t="shared" si="4"/>
        <v>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181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247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182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54">
        <v>39</v>
      </c>
      <c r="C57" s="357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55"/>
      <c r="C58" s="358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56"/>
      <c r="C59" s="359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183</v>
      </c>
      <c r="B60" s="354">
        <v>450</v>
      </c>
      <c r="C60" s="357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184</v>
      </c>
      <c r="B61" s="355"/>
      <c r="C61" s="358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185</v>
      </c>
      <c r="B62" s="355"/>
      <c r="C62" s="358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55"/>
      <c r="C63" s="358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186</v>
      </c>
      <c r="B64" s="355"/>
      <c r="C64" s="358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55"/>
      <c r="C65" s="358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187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188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189</v>
      </c>
      <c r="B69" s="145" t="s">
        <v>244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190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54">
        <v>11</v>
      </c>
      <c r="C76" s="357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55"/>
      <c r="C77" s="358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55"/>
      <c r="C78" s="358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55"/>
      <c r="C79" s="358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56"/>
      <c r="C80" s="359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191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192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</row>
  </sheetData>
  <sheetProtection/>
  <mergeCells count="30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C4"/>
    <mergeCell ref="B6:B9"/>
    <mergeCell ref="C6:C9"/>
    <mergeCell ref="B12:B21"/>
    <mergeCell ref="C12:C21"/>
    <mergeCell ref="B24:B39"/>
    <mergeCell ref="C24:C39"/>
    <mergeCell ref="B40:B47"/>
    <mergeCell ref="C40:C47"/>
    <mergeCell ref="A83:V83"/>
    <mergeCell ref="B57:B59"/>
    <mergeCell ref="C57:C59"/>
    <mergeCell ref="B60:B65"/>
    <mergeCell ref="C60:C65"/>
    <mergeCell ref="B76:B80"/>
    <mergeCell ref="C76:C80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28125" style="0" customWidth="1"/>
    <col min="10" max="10" width="10.7109375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G4*100/G31</f>
        <v>17.262771003551297</v>
      </c>
    </row>
    <row r="5" spans="1:9" ht="13.5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157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4.25" thickBot="1">
      <c r="A7" s="27"/>
      <c r="B7" s="262" t="s">
        <v>392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3.5">
      <c r="A8" s="208" t="s">
        <v>152</v>
      </c>
      <c r="B8" s="209"/>
      <c r="C8" s="325">
        <v>300</v>
      </c>
      <c r="D8" s="80"/>
      <c r="E8" s="80"/>
      <c r="F8" s="80"/>
      <c r="G8" s="82">
        <f>G9+G9</f>
        <v>168.8</v>
      </c>
      <c r="H8" s="214"/>
      <c r="I8" s="81"/>
      <c r="J8">
        <f>G8*100/G31</f>
        <v>8.384036555988775</v>
      </c>
    </row>
    <row r="9" spans="1:9" ht="13.5">
      <c r="A9" s="79" t="s">
        <v>262</v>
      </c>
      <c r="B9" s="252" t="s">
        <v>230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4.25" thickBot="1">
      <c r="A10" s="5"/>
      <c r="B10" s="251" t="s">
        <v>266</v>
      </c>
      <c r="C10" s="9" t="s">
        <v>280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3.5">
      <c r="A11" s="215" t="s">
        <v>12</v>
      </c>
      <c r="B11" s="216"/>
      <c r="C11" s="217">
        <f>C12+C13+C14+C15+C16+C17+C18</f>
        <v>670</v>
      </c>
      <c r="D11" s="209"/>
      <c r="E11" s="209"/>
      <c r="F11" s="209"/>
      <c r="G11" s="217">
        <f>G12+G13+G14+G15+G16+G17+G18</f>
        <v>597.11</v>
      </c>
      <c r="H11" s="218"/>
      <c r="I11" s="219"/>
      <c r="J11">
        <f>G11*100/G31</f>
        <v>29.657535947550105</v>
      </c>
    </row>
    <row r="12" spans="1:9" ht="13.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27">
      <c r="A13" s="221"/>
      <c r="B13" s="251" t="s">
        <v>221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3.5">
      <c r="A17" s="4"/>
      <c r="B17" s="252" t="s">
        <v>347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355</v>
      </c>
      <c r="J17" s="284"/>
    </row>
    <row r="18" spans="1:9" ht="14.25" thickBot="1">
      <c r="A18" s="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15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320.3</v>
      </c>
      <c r="H19" s="209"/>
      <c r="I19" s="219"/>
      <c r="J19">
        <f>G19*100/G31</f>
        <v>15.90880870191472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7" t="s">
        <v>227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3.5">
      <c r="A22" s="215" t="s">
        <v>14</v>
      </c>
      <c r="B22" s="223"/>
      <c r="C22" s="210">
        <f>C23+C24+C25+C26+C27+C28+C29+C30</f>
        <v>532.3</v>
      </c>
      <c r="D22" s="211"/>
      <c r="E22" s="211"/>
      <c r="F22" s="211"/>
      <c r="G22" s="210">
        <f>G23+G24+G25+G26+G27+G28+G29+G30</f>
        <v>579.58</v>
      </c>
      <c r="H22" s="211"/>
      <c r="I22" s="213"/>
      <c r="J22">
        <f>G22*100/G31</f>
        <v>28.78684779099511</v>
      </c>
    </row>
    <row r="23" spans="1:10" ht="13.5">
      <c r="A23" s="4" t="s">
        <v>265</v>
      </c>
      <c r="B23" s="258" t="s">
        <v>250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284"/>
    </row>
    <row r="24" spans="1:10" ht="17.25" customHeight="1">
      <c r="A24" s="4"/>
      <c r="B24" s="253" t="s">
        <v>163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151</v>
      </c>
      <c r="J24" s="284"/>
    </row>
    <row r="25" spans="1:9" ht="16.5" customHeight="1">
      <c r="A25" s="4"/>
      <c r="B25" s="292" t="s">
        <v>329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22"/>
      <c r="B26" s="253" t="s">
        <v>393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3.5">
      <c r="A27" s="222"/>
      <c r="B27" s="252" t="s">
        <v>346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355</v>
      </c>
    </row>
    <row r="28" spans="1:9" ht="13.5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3.5">
      <c r="A29" s="4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thickBot="1">
      <c r="A30" s="86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1.5" customHeight="1" thickBot="1">
      <c r="A31" s="224" t="s">
        <v>15</v>
      </c>
      <c r="B31" s="225"/>
      <c r="C31" s="225"/>
      <c r="D31" s="40">
        <f>SUM(D5:D30)</f>
        <v>90.75000000000001</v>
      </c>
      <c r="E31" s="40">
        <f>SUM(E5:E30)</f>
        <v>69.98</v>
      </c>
      <c r="F31" s="40">
        <f>SUM(F5:F30)</f>
        <v>254.80999999999997</v>
      </c>
      <c r="G31" s="40">
        <f>G4+G8+G11+G19+G22</f>
        <v>2013.35</v>
      </c>
      <c r="H31" s="40">
        <f>SUM(H5:H30)</f>
        <v>59.32</v>
      </c>
      <c r="I31" s="226"/>
    </row>
    <row r="32" spans="1:9" ht="15">
      <c r="A32" s="380" t="s">
        <v>150</v>
      </c>
      <c r="B32" s="380"/>
      <c r="C32" s="380"/>
      <c r="D32" s="380"/>
      <c r="E32" s="380"/>
      <c r="F32" s="380"/>
      <c r="G32" s="380"/>
      <c r="H32" s="380"/>
      <c r="I32" s="380"/>
    </row>
    <row r="33" spans="1:9" ht="30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7109375" style="0" customWidth="1"/>
    <col min="7" max="7" width="17.00390625" style="0" customWidth="1"/>
    <col min="8" max="8" width="10.7109375" style="0" customWidth="1"/>
    <col min="9" max="9" width="12.281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474.47</v>
      </c>
      <c r="H4" s="211"/>
      <c r="I4" s="213"/>
      <c r="J4">
        <f>G4*100/G33</f>
        <v>22.254794816110767</v>
      </c>
    </row>
    <row r="5" spans="1:10" ht="15.75" customHeight="1">
      <c r="A5" s="3" t="s">
        <v>261</v>
      </c>
      <c r="B5" s="253" t="s">
        <v>378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209"/>
      <c r="C8" s="325">
        <v>280</v>
      </c>
      <c r="D8" s="80"/>
      <c r="E8" s="80"/>
      <c r="F8" s="80"/>
      <c r="G8" s="309">
        <f>G9+G10</f>
        <v>105.74000000000001</v>
      </c>
      <c r="H8" s="85"/>
      <c r="I8" s="83"/>
      <c r="J8">
        <f>G8*100/G33</f>
        <v>4.959685551996022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3.5">
      <c r="A10" s="298"/>
      <c r="B10" s="258" t="s">
        <v>158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9"/>
    </row>
    <row r="11" spans="1:10" ht="14.25" customHeight="1">
      <c r="A11" s="229" t="s">
        <v>12</v>
      </c>
      <c r="B11" s="216"/>
      <c r="C11" s="217">
        <f>C12+C13+C14+C15+C16+C17+C18+C19</f>
        <v>690</v>
      </c>
      <c r="D11" s="209"/>
      <c r="E11" s="209"/>
      <c r="F11" s="209"/>
      <c r="G11" s="217">
        <f>G12+G13+G14+G15+G16+G17+G18+G19</f>
        <v>635.58</v>
      </c>
      <c r="H11" s="209"/>
      <c r="I11" s="219"/>
      <c r="J11">
        <f>G11*100/G33</f>
        <v>29.811584482103576</v>
      </c>
    </row>
    <row r="12" spans="1:9" ht="27" customHeight="1">
      <c r="A12" s="220" t="s">
        <v>263</v>
      </c>
      <c r="B12" s="260" t="s">
        <v>402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207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3.5">
      <c r="A14" s="222"/>
      <c r="B14" s="261" t="s">
        <v>198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220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197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338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355</v>
      </c>
      <c r="J18" s="284"/>
    </row>
    <row r="19" spans="1:9" ht="12" customHeight="1" thickBot="1">
      <c r="A19" s="4"/>
      <c r="B19" s="252" t="s">
        <v>225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355</v>
      </c>
    </row>
    <row r="20" spans="1:10" ht="15" customHeight="1">
      <c r="A20" s="215" t="s">
        <v>13</v>
      </c>
      <c r="B20" s="223"/>
      <c r="C20" s="210">
        <f>C21+C22</f>
        <v>250</v>
      </c>
      <c r="D20" s="211"/>
      <c r="E20" s="211"/>
      <c r="F20" s="211"/>
      <c r="G20" s="210">
        <f>G21+G22</f>
        <v>349.86</v>
      </c>
      <c r="H20" s="211"/>
      <c r="I20" s="213"/>
      <c r="J20">
        <f>G20*100/G33</f>
        <v>16.410020684900022</v>
      </c>
    </row>
    <row r="21" spans="1:9" ht="13.5">
      <c r="A21" s="5" t="s">
        <v>264</v>
      </c>
      <c r="B21" s="256" t="s">
        <v>273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4.25" thickBot="1">
      <c r="A22" s="5"/>
      <c r="B22" s="252" t="s">
        <v>199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5" t="s">
        <v>14</v>
      </c>
      <c r="B23" s="223"/>
      <c r="C23" s="230">
        <f>C24+C25+C26+C27+C28+C29+C30+C31+C32</f>
        <v>562.3</v>
      </c>
      <c r="D23" s="211"/>
      <c r="E23" s="211"/>
      <c r="F23" s="211"/>
      <c r="G23" s="210">
        <f>G24+G25+G26+G27+G28+G29+G30+G31+G32</f>
        <v>566.34</v>
      </c>
      <c r="H23" s="211"/>
      <c r="I23" s="213"/>
      <c r="J23">
        <f>G23*100/G33</f>
        <v>26.563914464889606</v>
      </c>
    </row>
    <row r="24" spans="1:9" ht="24" customHeight="1">
      <c r="A24" s="4" t="s">
        <v>265</v>
      </c>
      <c r="B24" s="260" t="s">
        <v>356</v>
      </c>
      <c r="C24" s="9">
        <v>60</v>
      </c>
      <c r="D24" s="12">
        <v>2.92</v>
      </c>
      <c r="E24" s="12">
        <v>5.79</v>
      </c>
      <c r="F24" s="12">
        <v>4.44</v>
      </c>
      <c r="G24" s="12">
        <v>81.99</v>
      </c>
      <c r="H24" s="12">
        <v>1.88</v>
      </c>
      <c r="I24" s="19">
        <v>32</v>
      </c>
    </row>
    <row r="25" spans="1:9" ht="13.5">
      <c r="A25" s="3"/>
      <c r="B25" s="253" t="s">
        <v>200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53" t="s">
        <v>201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53" t="s">
        <v>202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2"/>
      <c r="B28" s="253" t="s">
        <v>393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3.5">
      <c r="A29" s="4"/>
      <c r="B29" s="252" t="s">
        <v>339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355</v>
      </c>
    </row>
    <row r="30" spans="1:9" ht="14.25" customHeight="1">
      <c r="A30" s="4"/>
      <c r="B30" s="252" t="s">
        <v>340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355</v>
      </c>
    </row>
    <row r="31" spans="1:9" ht="14.25" customHeight="1">
      <c r="A31" s="5"/>
      <c r="B31" s="257" t="s">
        <v>228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355</v>
      </c>
    </row>
    <row r="32" spans="1:9" ht="14.25" customHeight="1" thickBot="1">
      <c r="A32" s="27"/>
      <c r="B32" s="272" t="s">
        <v>237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355</v>
      </c>
    </row>
    <row r="33" spans="1:9" ht="30.75" customHeight="1" thickBot="1">
      <c r="A33" s="224" t="s">
        <v>17</v>
      </c>
      <c r="B33" s="225"/>
      <c r="C33" s="225"/>
      <c r="D33" s="40">
        <f>SUM(D5:D32)</f>
        <v>77.99000000000001</v>
      </c>
      <c r="E33" s="40">
        <f>SUM(E5:E32)</f>
        <v>70.97000000000001</v>
      </c>
      <c r="F33" s="40">
        <f>SUM(F5:F32)</f>
        <v>285.6599999999999</v>
      </c>
      <c r="G33" s="60">
        <f>G4+G8+G11+G20+G23</f>
        <v>2131.9900000000002</v>
      </c>
      <c r="H33" s="40">
        <f>SUM(H5:H32)</f>
        <v>99.12</v>
      </c>
      <c r="I33" s="226"/>
    </row>
    <row r="34" spans="1:9" ht="0.75" customHeight="1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9" ht="14.25" customHeight="1">
      <c r="A35" s="380" t="s">
        <v>150</v>
      </c>
      <c r="B35" s="380"/>
      <c r="C35" s="380"/>
      <c r="D35" s="380"/>
      <c r="E35" s="380"/>
      <c r="F35" s="380"/>
      <c r="G35" s="380"/>
      <c r="H35" s="380"/>
      <c r="I35" s="380"/>
    </row>
    <row r="36" spans="1:9" ht="29.25" customHeight="1">
      <c r="A36" s="378" t="s">
        <v>342</v>
      </c>
      <c r="B36" s="379"/>
      <c r="C36" s="379"/>
      <c r="D36" s="379"/>
      <c r="E36" s="379"/>
      <c r="F36" s="379"/>
      <c r="G36" s="379"/>
      <c r="H36" s="379"/>
      <c r="I36" s="379"/>
    </row>
    <row r="40" spans="2:9" ht="13.5">
      <c r="B40" s="294"/>
      <c r="C40" s="295"/>
      <c r="D40" s="295"/>
      <c r="E40" s="295"/>
      <c r="F40" s="295"/>
      <c r="G40" s="295"/>
      <c r="H40" s="295"/>
      <c r="I40" s="295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12">
      <selection activeCell="G23" sqref="G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thickBot="1">
      <c r="A3" s="205" t="s">
        <v>241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469.31</v>
      </c>
      <c r="H4" s="211"/>
      <c r="I4" s="213"/>
      <c r="J4">
        <f>G4*100/G32</f>
        <v>21.45299457858312</v>
      </c>
    </row>
    <row r="5" spans="1:9" ht="13.5">
      <c r="A5" s="3" t="s">
        <v>261</v>
      </c>
      <c r="B5" s="251" t="s">
        <v>377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3.5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3.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3.5">
      <c r="A8" s="208" t="s">
        <v>152</v>
      </c>
      <c r="B8" s="88"/>
      <c r="C8" s="324">
        <v>180</v>
      </c>
      <c r="D8" s="84"/>
      <c r="E8" s="84"/>
      <c r="F8" s="84"/>
      <c r="G8" s="228">
        <f>G9</f>
        <v>67.5</v>
      </c>
      <c r="H8" s="85"/>
      <c r="I8" s="83"/>
      <c r="J8">
        <f>G8*100/G32</f>
        <v>3.0855450215302476</v>
      </c>
    </row>
    <row r="9" spans="1:9" ht="15" customHeight="1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3.5">
      <c r="A10" s="229" t="s">
        <v>12</v>
      </c>
      <c r="B10" s="216"/>
      <c r="C10" s="217">
        <f>C11+C12+C13+C14+C15+C16+C17+C18</f>
        <v>720</v>
      </c>
      <c r="D10" s="209"/>
      <c r="E10" s="209"/>
      <c r="F10" s="209"/>
      <c r="G10" s="217">
        <f>G11+G12+G13+G14+G15+G16+G17+G18</f>
        <v>818.87</v>
      </c>
      <c r="H10" s="209"/>
      <c r="I10" s="219"/>
      <c r="J10">
        <f>G10*100/G32</f>
        <v>37.43200373008109</v>
      </c>
    </row>
    <row r="11" spans="1:9" ht="13.5" customHeight="1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1"/>
      <c r="B12" s="258" t="s">
        <v>358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272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9" ht="25.5" customHeight="1">
      <c r="A17" s="79"/>
      <c r="B17" s="326" t="s">
        <v>360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29" t="s">
        <v>13</v>
      </c>
      <c r="B19" s="216"/>
      <c r="C19" s="217">
        <f>C20+C22+100</f>
        <v>310</v>
      </c>
      <c r="D19" s="209"/>
      <c r="E19" s="209"/>
      <c r="F19" s="209"/>
      <c r="G19" s="233">
        <f>G20+G21+G22</f>
        <v>327.98</v>
      </c>
      <c r="H19" s="209"/>
      <c r="I19" s="219"/>
      <c r="J19">
        <f>G19*100/G32</f>
        <v>14.99254898017023</v>
      </c>
    </row>
    <row r="20" spans="1:9" ht="13.5">
      <c r="A20" s="5" t="s">
        <v>264</v>
      </c>
      <c r="B20" s="257" t="s">
        <v>242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3.5">
      <c r="A21" s="5"/>
      <c r="B21" s="251" t="s">
        <v>266</v>
      </c>
      <c r="C21" s="9" t="s">
        <v>280</v>
      </c>
      <c r="D21" s="9">
        <v>0.4</v>
      </c>
      <c r="E21" s="9">
        <v>0.4</v>
      </c>
      <c r="F21" s="9">
        <v>9.83</v>
      </c>
      <c r="G21" s="50">
        <v>47.15</v>
      </c>
      <c r="H21" s="13">
        <v>10.03</v>
      </c>
      <c r="I21" s="23">
        <v>386</v>
      </c>
    </row>
    <row r="22" spans="1:9" ht="14.25" thickBot="1">
      <c r="A22" s="5"/>
      <c r="B22" s="256" t="s">
        <v>205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3.5">
      <c r="A23" s="215" t="s">
        <v>14</v>
      </c>
      <c r="B23" s="223"/>
      <c r="C23" s="230">
        <f>C24+C25+C26+C27+C28+C29+C30+C31</f>
        <v>482.3</v>
      </c>
      <c r="D23" s="211"/>
      <c r="E23" s="211"/>
      <c r="F23" s="211"/>
      <c r="G23" s="227">
        <f>G24+G25+G26+G27+G28+G29+G30+G31</f>
        <v>503.96</v>
      </c>
      <c r="H23" s="211"/>
      <c r="I23" s="213"/>
      <c r="J23">
        <f>G23*100/G32</f>
        <v>23.036907689635314</v>
      </c>
    </row>
    <row r="24" spans="1:9" ht="13.5">
      <c r="A24" s="4" t="s">
        <v>265</v>
      </c>
      <c r="B24" s="254" t="s">
        <v>159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53" t="s">
        <v>260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22"/>
      <c r="B26" s="253" t="s">
        <v>206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4"/>
    </row>
    <row r="27" spans="1:9" ht="14.25" customHeight="1">
      <c r="A27" s="222"/>
      <c r="B27" s="253" t="s">
        <v>393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389</v>
      </c>
      <c r="C28" s="323">
        <v>30</v>
      </c>
      <c r="D28" s="323">
        <v>2.25</v>
      </c>
      <c r="E28" s="323">
        <v>0.87</v>
      </c>
      <c r="F28" s="323">
        <v>15.42</v>
      </c>
      <c r="G28" s="323">
        <v>78.6</v>
      </c>
      <c r="H28" s="323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93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14.25" customHeight="1" thickBot="1">
      <c r="A31" s="27"/>
      <c r="B31" s="277" t="s">
        <v>276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8">
        <v>227</v>
      </c>
    </row>
    <row r="32" spans="1:9" ht="24" customHeight="1" thickBot="1">
      <c r="A32" s="224" t="s">
        <v>18</v>
      </c>
      <c r="B32" s="225"/>
      <c r="C32" s="225"/>
      <c r="D32" s="40">
        <f>SUM(D5:D31)</f>
        <v>85.63000000000002</v>
      </c>
      <c r="E32" s="40">
        <f>SUM(E5:E31)</f>
        <v>80.41999999999999</v>
      </c>
      <c r="F32" s="40">
        <f>SUM(F5:F31)</f>
        <v>275.84999999999997</v>
      </c>
      <c r="G32" s="60">
        <f>G4+G8+G10+G19+G23</f>
        <v>2187.62</v>
      </c>
      <c r="H32" s="40">
        <f>SUM(H5:H31)</f>
        <v>123.24000000000001</v>
      </c>
      <c r="I32" s="226"/>
    </row>
    <row r="33" spans="1:9" ht="12.75" hidden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5">
      <c r="A34" s="380" t="s">
        <v>150</v>
      </c>
      <c r="B34" s="380"/>
      <c r="C34" s="380"/>
      <c r="D34" s="380"/>
      <c r="E34" s="380"/>
      <c r="F34" s="380"/>
      <c r="G34" s="380"/>
      <c r="H34" s="380"/>
      <c r="I34" s="380"/>
    </row>
    <row r="35" spans="1:9" ht="13.5" customHeight="1">
      <c r="A35" s="378" t="s">
        <v>342</v>
      </c>
      <c r="B35" s="379"/>
      <c r="C35" s="379"/>
      <c r="D35" s="379"/>
      <c r="E35" s="379"/>
      <c r="F35" s="379"/>
      <c r="G35" s="379"/>
      <c r="H35" s="379"/>
      <c r="I35" s="379"/>
    </row>
    <row r="38" spans="2:9" ht="13.5">
      <c r="B38" s="294"/>
      <c r="C38" s="295"/>
      <c r="D38" s="295"/>
      <c r="E38" s="295"/>
      <c r="F38" s="295"/>
      <c r="G38" s="295"/>
      <c r="H38" s="295"/>
      <c r="I38" s="295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9">
      <selection activeCell="G22" sqref="G22"/>
    </sheetView>
  </sheetViews>
  <sheetFormatPr defaultColWidth="9.140625" defaultRowHeight="12.75"/>
  <cols>
    <col min="1" max="1" width="21.7109375" style="0" customWidth="1"/>
    <col min="2" max="2" width="39.7109375" style="0" customWidth="1"/>
    <col min="3" max="3" width="8.421875" style="0" customWidth="1"/>
    <col min="7" max="7" width="17.28125" style="0" customWidth="1"/>
    <col min="8" max="8" width="11.28125" style="0" customWidth="1"/>
    <col min="9" max="9" width="10.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403</v>
      </c>
      <c r="D4" s="211"/>
      <c r="E4" s="211"/>
      <c r="F4" s="211"/>
      <c r="G4" s="210">
        <f>G5+G6+G7</f>
        <v>381.72</v>
      </c>
      <c r="H4" s="211"/>
      <c r="I4" s="213"/>
      <c r="J4">
        <f>G4*100/G30</f>
        <v>18.86583569741121</v>
      </c>
    </row>
    <row r="5" spans="1:9" ht="15.7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34"/>
      <c r="B7" s="262" t="s">
        <v>394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3.5">
      <c r="A8" s="208" t="s">
        <v>152</v>
      </c>
      <c r="B8" s="88"/>
      <c r="C8" s="324">
        <v>300</v>
      </c>
      <c r="D8" s="197"/>
      <c r="E8" s="197"/>
      <c r="F8" s="198"/>
      <c r="G8" s="310">
        <f>G9+G10</f>
        <v>122.64000000000001</v>
      </c>
      <c r="H8" s="199"/>
      <c r="I8" s="200"/>
      <c r="J8">
        <f>G8*100/G30</f>
        <v>6.061265037018001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4.25" thickBot="1">
      <c r="A10" s="298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3.5">
      <c r="A11" s="229" t="s">
        <v>12</v>
      </c>
      <c r="B11" s="216"/>
      <c r="C11" s="217">
        <f>C12+C13+C14+C15+C16+C17+C18</f>
        <v>700</v>
      </c>
      <c r="D11" s="209"/>
      <c r="E11" s="209"/>
      <c r="F11" s="209"/>
      <c r="G11" s="217">
        <f>G12+G13+G14+G15+G16+G17+G18</f>
        <v>759.4699999999999</v>
      </c>
      <c r="H11" s="209"/>
      <c r="I11" s="219"/>
      <c r="J11">
        <f>G11*100/G30</f>
        <v>37.53546116816748</v>
      </c>
    </row>
    <row r="12" spans="1:9" ht="13.5">
      <c r="A12" s="220" t="s">
        <v>263</v>
      </c>
      <c r="B12" s="251" t="s">
        <v>359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27">
      <c r="A13" s="222"/>
      <c r="B13" s="261" t="s">
        <v>196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270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196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thickBot="1">
      <c r="A18" s="23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G19*100/G30</f>
        <v>15.284134154417943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234"/>
      <c r="B21" s="269" t="s">
        <v>208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 customHeight="1">
      <c r="A22" s="229" t="s">
        <v>14</v>
      </c>
      <c r="B22" s="216"/>
      <c r="C22" s="233">
        <f>C23+C24+C25+C26+C27+C28+C29</f>
        <v>511.5</v>
      </c>
      <c r="D22" s="209"/>
      <c r="E22" s="209"/>
      <c r="F22" s="209"/>
      <c r="G22" s="217">
        <f>G23+G24+G25+G26+G27+G28+G29</f>
        <v>450.26000000000005</v>
      </c>
      <c r="H22" s="209"/>
      <c r="I22" s="219"/>
      <c r="J22">
        <f>G22*100/G30</f>
        <v>22.253303942985365</v>
      </c>
    </row>
    <row r="23" spans="1:9" ht="15" customHeight="1">
      <c r="A23" s="4" t="s">
        <v>265</v>
      </c>
      <c r="B23" s="258" t="s">
        <v>395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22"/>
      <c r="B24" s="253" t="s">
        <v>229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3.5">
      <c r="A25" s="222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6"/>
      <c r="B26" s="252" t="s">
        <v>392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6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4"/>
      <c r="B28" s="262" t="s">
        <v>340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4">
        <v>0</v>
      </c>
      <c r="I28" s="29"/>
    </row>
    <row r="29" spans="1:9" ht="14.25" thickBot="1">
      <c r="A29" s="273"/>
      <c r="B29" s="274" t="s">
        <v>237</v>
      </c>
      <c r="C29" s="275">
        <v>1.5</v>
      </c>
      <c r="D29" s="275">
        <v>0.04</v>
      </c>
      <c r="E29" s="275">
        <v>0.01</v>
      </c>
      <c r="F29" s="275">
        <v>0.09</v>
      </c>
      <c r="G29" s="275">
        <v>0.59</v>
      </c>
      <c r="H29" s="275">
        <v>1.48</v>
      </c>
      <c r="I29" s="276"/>
    </row>
    <row r="30" spans="1:9" ht="30" customHeight="1" thickBot="1">
      <c r="A30" s="224" t="s">
        <v>19</v>
      </c>
      <c r="B30" s="225"/>
      <c r="C30" s="225"/>
      <c r="D30" s="40">
        <f>SUM(D5:D29)</f>
        <v>103.10000000000001</v>
      </c>
      <c r="E30" s="40">
        <f>SUM(E5:E29)</f>
        <v>70.87</v>
      </c>
      <c r="F30" s="40">
        <f>SUM(F5:F29)</f>
        <v>250.73999999999998</v>
      </c>
      <c r="G30" s="40">
        <f>G4+G8+G11+G19+G22</f>
        <v>2023.34</v>
      </c>
      <c r="H30" s="40">
        <f>SUM(H5:H29)</f>
        <v>136.04</v>
      </c>
      <c r="I30" s="226"/>
    </row>
    <row r="31" spans="1:9" ht="13.5" customHeight="1">
      <c r="A31" s="390" t="s">
        <v>210</v>
      </c>
      <c r="B31" s="390"/>
      <c r="C31" s="390"/>
      <c r="D31" s="390"/>
      <c r="E31" s="390"/>
      <c r="F31" s="390"/>
      <c r="G31" s="390"/>
      <c r="H31" s="390"/>
      <c r="I31" s="390"/>
    </row>
    <row r="33" ht="12.75">
      <c r="A33" t="s">
        <v>255</v>
      </c>
    </row>
    <row r="34" ht="12.75">
      <c r="A34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8.28125" style="0" customWidth="1"/>
    <col min="2" max="2" width="38.28125" style="0" customWidth="1"/>
    <col min="3" max="4" width="10.281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G4*100/G31</f>
        <v>20.267013503691516</v>
      </c>
    </row>
    <row r="5" spans="1:9" ht="13.5">
      <c r="A5" s="3" t="s">
        <v>261</v>
      </c>
      <c r="B5" s="251" t="s">
        <v>211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G8*100/G31</f>
        <v>4.035805822271527</v>
      </c>
    </row>
    <row r="9" spans="1:9" ht="14.2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15" t="s">
        <v>12</v>
      </c>
      <c r="B10" s="216"/>
      <c r="C10" s="217">
        <f>C11+C12+C13+C14+C15+C16</f>
        <v>680</v>
      </c>
      <c r="D10" s="209"/>
      <c r="E10" s="209"/>
      <c r="F10" s="209"/>
      <c r="G10" s="217">
        <f>G11+G12+G13+G14+G15+G16</f>
        <v>638.8000000000001</v>
      </c>
      <c r="H10" s="209"/>
      <c r="I10" s="219"/>
      <c r="J10">
        <f>G10*100/G31</f>
        <v>30.545885773306303</v>
      </c>
    </row>
    <row r="11" spans="1:9" ht="13.5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3.5">
      <c r="A12" s="220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1"/>
      <c r="B13" s="254" t="s">
        <v>400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212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3.5">
      <c r="A15" s="196"/>
      <c r="B15" s="252" t="s">
        <v>338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355</v>
      </c>
    </row>
    <row r="16" spans="1:9" ht="17.25" customHeight="1" thickBot="1">
      <c r="A16" s="27"/>
      <c r="B16" s="262" t="s">
        <v>225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4">
        <v>0</v>
      </c>
      <c r="I16" s="42" t="s">
        <v>355</v>
      </c>
    </row>
    <row r="17" spans="1:10" ht="13.5">
      <c r="A17" s="229" t="s">
        <v>13</v>
      </c>
      <c r="B17" s="216"/>
      <c r="C17" s="217">
        <f>C18+C20+75</f>
        <v>315</v>
      </c>
      <c r="D17" s="209"/>
      <c r="E17" s="209"/>
      <c r="F17" s="209"/>
      <c r="G17" s="233">
        <f>G18+G19+G20</f>
        <v>435.95</v>
      </c>
      <c r="H17" s="209"/>
      <c r="I17" s="219"/>
      <c r="J17">
        <f>G17*100/G31</f>
        <v>20.84608469454114</v>
      </c>
    </row>
    <row r="18" spans="1:9" ht="13.5">
      <c r="A18" s="5" t="s">
        <v>264</v>
      </c>
      <c r="B18" s="256" t="s">
        <v>243</v>
      </c>
      <c r="C18" s="202">
        <v>180</v>
      </c>
      <c r="D18" s="202">
        <v>4.68</v>
      </c>
      <c r="E18" s="202">
        <v>4.5</v>
      </c>
      <c r="F18" s="202">
        <v>19.8</v>
      </c>
      <c r="G18" s="202">
        <v>138.6</v>
      </c>
      <c r="H18" s="203">
        <v>1.62</v>
      </c>
      <c r="I18" s="204">
        <v>420</v>
      </c>
    </row>
    <row r="19" spans="1:9" ht="13.5">
      <c r="A19" s="5"/>
      <c r="B19" s="251" t="s">
        <v>266</v>
      </c>
      <c r="C19" s="9" t="s">
        <v>280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4.25" thickBot="1">
      <c r="A20" s="5"/>
      <c r="B20" s="257" t="s">
        <v>231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3.5">
      <c r="A21" s="215" t="s">
        <v>14</v>
      </c>
      <c r="B21" s="223"/>
      <c r="C21" s="230">
        <f>C22+C23+C24+C25+C26+C27+C28+C29+C30</f>
        <v>542.3</v>
      </c>
      <c r="D21" s="211"/>
      <c r="E21" s="211"/>
      <c r="F21" s="211"/>
      <c r="G21" s="210">
        <f>G22+G23+G24+G25+G26+G27+G28+G29+G30</f>
        <v>508.29</v>
      </c>
      <c r="H21" s="211"/>
      <c r="I21" s="213"/>
      <c r="J21">
        <f>G21*100/G31</f>
        <v>24.305210206189507</v>
      </c>
    </row>
    <row r="22" spans="1:9" ht="21.75" customHeight="1">
      <c r="A22" s="4" t="s">
        <v>265</v>
      </c>
      <c r="B22" s="254" t="s">
        <v>252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55" t="s">
        <v>401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5" t="s">
        <v>213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22"/>
      <c r="B26" s="258" t="s">
        <v>233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2" customHeight="1" thickBot="1">
      <c r="A30" s="27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27.75" thickBot="1">
      <c r="A31" s="224" t="s">
        <v>22</v>
      </c>
      <c r="B31" s="225"/>
      <c r="C31" s="225"/>
      <c r="D31" s="40">
        <f>SUM(D5:D30)</f>
        <v>67.81000000000002</v>
      </c>
      <c r="E31" s="40">
        <f>SUM(E5:E30)</f>
        <v>70.92000000000002</v>
      </c>
      <c r="F31" s="40">
        <f>SUM(F5:F30)</f>
        <v>290.79999999999995</v>
      </c>
      <c r="G31" s="40">
        <f>G4+G8+G10+G17+G21</f>
        <v>2091.28</v>
      </c>
      <c r="H31" s="40">
        <f>SUM(H5:H30)</f>
        <v>150.51999999999998</v>
      </c>
      <c r="I31" s="226"/>
    </row>
    <row r="32" spans="1:9" ht="0.75" customHeight="1">
      <c r="A32" s="389"/>
      <c r="B32" s="389"/>
      <c r="C32" s="389"/>
      <c r="D32" s="389"/>
      <c r="E32" s="389"/>
      <c r="F32" s="389"/>
      <c r="G32" s="389"/>
      <c r="H32" s="389"/>
      <c r="I32" s="389"/>
    </row>
    <row r="33" spans="1:9" ht="15">
      <c r="A33" s="380" t="s">
        <v>59</v>
      </c>
      <c r="B33" s="380"/>
      <c r="C33" s="380"/>
      <c r="D33" s="380"/>
      <c r="E33" s="380"/>
      <c r="F33" s="380"/>
      <c r="G33" s="380"/>
      <c r="H33" s="380"/>
      <c r="I33" s="380"/>
    </row>
    <row r="34" spans="1:9" ht="12.75" customHeight="1">
      <c r="A34" s="378" t="s">
        <v>342</v>
      </c>
      <c r="B34" s="379"/>
      <c r="C34" s="379"/>
      <c r="D34" s="379"/>
      <c r="E34" s="379"/>
      <c r="F34" s="379"/>
      <c r="G34" s="379"/>
      <c r="H34" s="379"/>
      <c r="I34" s="379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zoomScalePageLayoutView="0" workbookViewId="0" topLeftCell="A8">
      <selection activeCell="G22" sqref="G22"/>
    </sheetView>
  </sheetViews>
  <sheetFormatPr defaultColWidth="9.140625" defaultRowHeight="12.75"/>
  <cols>
    <col min="1" max="1" width="17.7109375" style="0" customWidth="1"/>
    <col min="2" max="2" width="38.421875" style="0" customWidth="1"/>
    <col min="3" max="3" width="11.28125" style="0" customWidth="1"/>
    <col min="7" max="7" width="17.00390625" style="0" customWidth="1"/>
    <col min="8" max="8" width="12.57421875" style="0" customWidth="1"/>
    <col min="9" max="9" width="11.71093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2" t="s">
        <v>248</v>
      </c>
      <c r="B3" s="393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G4*100/G31</f>
        <v>14.509116219367787</v>
      </c>
    </row>
    <row r="5" spans="1:9" ht="27">
      <c r="A5" s="3" t="s">
        <v>261</v>
      </c>
      <c r="B5" s="251" t="s">
        <v>380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392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152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G8*100/G31</f>
        <v>5.945655219792638</v>
      </c>
    </row>
    <row r="9" spans="1:9" ht="15.75" customHeight="1">
      <c r="A9" s="79" t="s">
        <v>262</v>
      </c>
      <c r="B9" s="253" t="s">
        <v>266</v>
      </c>
      <c r="C9" s="12" t="s">
        <v>280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C12+C13+C14+C15+C16+C17+C18</f>
        <v>680</v>
      </c>
      <c r="D11" s="209"/>
      <c r="E11" s="209"/>
      <c r="F11" s="209"/>
      <c r="G11" s="217">
        <f>G12+G13+G14+G15+G16+G17+G18</f>
        <v>954.4899999999999</v>
      </c>
      <c r="H11" s="209"/>
      <c r="I11" s="219"/>
      <c r="J11">
        <f>G11*100/G31</f>
        <v>43.1400110280492</v>
      </c>
    </row>
    <row r="12" spans="1:9" ht="13.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3.5">
      <c r="A13" s="221"/>
      <c r="B13" s="261" t="s">
        <v>398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345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4.2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293.11</v>
      </c>
      <c r="H19" s="209"/>
      <c r="I19" s="219"/>
      <c r="J19">
        <f>G19*100/G31</f>
        <v>13.247670098619686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6" t="s">
        <v>232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5" t="s">
        <v>14</v>
      </c>
      <c r="B22" s="223"/>
      <c r="C22" s="230">
        <f>C23+C24+C25+C26+C27+C28+C29+C30</f>
        <v>522.3</v>
      </c>
      <c r="D22" s="211"/>
      <c r="E22" s="211"/>
      <c r="F22" s="211"/>
      <c r="G22" s="210">
        <f>G23+G24+G25+G26+G27+G28+G29+G30</f>
        <v>512.37</v>
      </c>
      <c r="H22" s="211"/>
      <c r="I22" s="213"/>
      <c r="J22">
        <f>G22*100/G31</f>
        <v>23.15754743417068</v>
      </c>
    </row>
    <row r="23" spans="1:9" ht="14.25" customHeight="1">
      <c r="A23" s="4" t="s">
        <v>265</v>
      </c>
      <c r="B23" s="258" t="s">
        <v>357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33</v>
      </c>
    </row>
    <row r="24" spans="1:9" ht="14.25" customHeight="1">
      <c r="A24" s="3"/>
      <c r="B24" s="253" t="s">
        <v>214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53" t="s">
        <v>361</v>
      </c>
      <c r="C25" s="12">
        <v>140</v>
      </c>
      <c r="D25" s="12">
        <v>2.74</v>
      </c>
      <c r="E25" s="12">
        <v>4.38</v>
      </c>
      <c r="F25" s="12">
        <v>15.41</v>
      </c>
      <c r="G25" s="12">
        <v>113.21</v>
      </c>
      <c r="H25" s="61">
        <v>16.7</v>
      </c>
      <c r="I25" s="19" t="s">
        <v>362</v>
      </c>
    </row>
    <row r="26" spans="1:9" ht="14.25" customHeight="1">
      <c r="A26" s="222"/>
      <c r="B26" s="253" t="s">
        <v>393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4.2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7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0" customHeight="1" thickBot="1">
      <c r="A31" s="224" t="s">
        <v>23</v>
      </c>
      <c r="B31" s="225"/>
      <c r="C31" s="225"/>
      <c r="D31" s="40">
        <f>SUM(D5:D30)</f>
        <v>89.40000000000002</v>
      </c>
      <c r="E31" s="40">
        <f>SUM(E5:E30)</f>
        <v>62.820000000000014</v>
      </c>
      <c r="F31" s="40">
        <f>SUM(F5:F30)</f>
        <v>330.7799999999999</v>
      </c>
      <c r="G31" s="40">
        <f>G4+G8+G11+G19+G22</f>
        <v>2212.54</v>
      </c>
      <c r="H31" s="40">
        <f>SUM(H5:H30)</f>
        <v>52.18999999999999</v>
      </c>
      <c r="I31" s="226"/>
    </row>
    <row r="32" spans="1:9" ht="13.5">
      <c r="A32" s="391" t="s">
        <v>59</v>
      </c>
      <c r="B32" s="391"/>
      <c r="C32" s="391"/>
      <c r="D32" s="391"/>
      <c r="E32" s="391"/>
      <c r="F32" s="391"/>
      <c r="G32" s="391"/>
      <c r="H32" s="391"/>
      <c r="I32" s="391"/>
    </row>
    <row r="33" spans="1:9" ht="26.2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  <row r="36" spans="2:9" ht="13.5">
      <c r="B36" s="328"/>
      <c r="C36" s="295"/>
      <c r="D36" s="295"/>
      <c r="E36" s="295"/>
      <c r="F36" s="295"/>
      <c r="G36" s="295"/>
      <c r="H36" s="329"/>
      <c r="I36" s="295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0">
      <selection activeCell="G23" sqref="G23:G29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7109375" style="0" customWidth="1"/>
    <col min="9" max="9" width="12.57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205" t="s">
        <v>249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23.30924636209991</v>
      </c>
    </row>
    <row r="5" spans="1:9" ht="27">
      <c r="A5" s="3" t="s">
        <v>261</v>
      </c>
      <c r="B5" s="251" t="s">
        <v>379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31" t="s">
        <v>152</v>
      </c>
      <c r="B8" s="88"/>
      <c r="C8" s="324">
        <v>100</v>
      </c>
      <c r="D8" s="84"/>
      <c r="E8" s="84"/>
      <c r="F8" s="84"/>
      <c r="G8" s="87">
        <f>G9</f>
        <v>38.24</v>
      </c>
      <c r="H8" s="85"/>
      <c r="I8" s="83"/>
      <c r="J8">
        <f>G8*100/G30</f>
        <v>2.000910456117585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">
      <c r="A10" s="270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643.33</v>
      </c>
      <c r="H10" s="32"/>
      <c r="I10" s="45"/>
      <c r="J10">
        <f>G10*100/G30</f>
        <v>33.662283570453084</v>
      </c>
    </row>
    <row r="11" spans="1:9" ht="18" customHeight="1">
      <c r="A11" s="220" t="s">
        <v>263</v>
      </c>
      <c r="B11" s="258" t="s">
        <v>250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3" t="s">
        <v>215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">
      <c r="A13" s="7"/>
      <c r="B13" s="253" t="s">
        <v>216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">
      <c r="A14" s="7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53" t="s">
        <v>212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">
      <c r="A16" s="8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">
      <c r="A17" s="338"/>
      <c r="B17" s="252" t="s">
        <v>225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355</v>
      </c>
    </row>
    <row r="18" spans="1:9" ht="27.75" thickBot="1">
      <c r="A18" s="30"/>
      <c r="B18" s="269" t="s">
        <v>360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29" t="s">
        <v>355</v>
      </c>
    </row>
    <row r="19" spans="1:10" ht="15.75" customHeight="1">
      <c r="A19" s="270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18.306446971163655</v>
      </c>
    </row>
    <row r="20" spans="1:9" ht="13.5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5.75" thickBot="1">
      <c r="A21" s="8"/>
      <c r="B21" s="252" t="s">
        <v>199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434.22999999999996</v>
      </c>
      <c r="H22" s="34"/>
      <c r="I22" s="35"/>
      <c r="J22">
        <f>G22*100/G30</f>
        <v>22.72111264016576</v>
      </c>
    </row>
    <row r="23" spans="1:9" ht="13.5">
      <c r="A23" s="4" t="s">
        <v>265</v>
      </c>
      <c r="B23" s="258" t="s">
        <v>395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5.75" customHeight="1">
      <c r="A24" s="8"/>
      <c r="B24" s="253" t="s">
        <v>363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2" t="s">
        <v>392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8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 thickBot="1">
      <c r="A29" s="3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30.75" customHeight="1" thickBot="1">
      <c r="A30" s="38" t="s">
        <v>24</v>
      </c>
      <c r="B30" s="39"/>
      <c r="C30" s="39"/>
      <c r="D30" s="60">
        <f>SUM(D5:D29)</f>
        <v>74.27000000000002</v>
      </c>
      <c r="E30" s="40">
        <f>SUM(E5:E29)</f>
        <v>69.47</v>
      </c>
      <c r="F30" s="40">
        <f>SUM(F5:F29)</f>
        <v>241.38000000000002</v>
      </c>
      <c r="G30" s="40">
        <f>G4+G8+G10+G19+G22</f>
        <v>1911.13</v>
      </c>
      <c r="H30" s="40">
        <f>SUM(H5:H29)</f>
        <v>178.14000000000001</v>
      </c>
      <c r="I30" s="41"/>
    </row>
    <row r="31" spans="1:9" ht="0.75" customHeight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ht="12.75">
      <c r="A33" t="s">
        <v>255</v>
      </c>
    </row>
    <row r="34" ht="12.75">
      <c r="A34" t="s">
        <v>254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Diamant</cp:lastModifiedBy>
  <cp:lastPrinted>2023-02-21T00:24:14Z</cp:lastPrinted>
  <dcterms:created xsi:type="dcterms:W3CDTF">1996-10-08T23:32:33Z</dcterms:created>
  <dcterms:modified xsi:type="dcterms:W3CDTF">2023-09-27T07:24:34Z</dcterms:modified>
  <cp:category/>
  <cp:version/>
  <cp:contentType/>
  <cp:contentStatus/>
</cp:coreProperties>
</file>