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7" activeTab="4"/>
  </bookViews>
  <sheets>
    <sheet name="Общая сделала" sheetId="1" r:id="rId1"/>
    <sheet name="СВОДНАЯ октябрь" sheetId="2" r:id="rId2"/>
    <sheet name="СВОДНАЯ ноябрь-декабрь" sheetId="3" r:id="rId3"/>
    <sheet name="День 1 Пн" sheetId="4" r:id="rId4"/>
    <sheet name="День 2 Вт" sheetId="5" r:id="rId5"/>
    <sheet name="День 3 Ср" sheetId="6" r:id="rId6"/>
    <sheet name="День 4 Чт" sheetId="7" r:id="rId7"/>
    <sheet name="День 5 Пт" sheetId="8" r:id="rId8"/>
    <sheet name="День 6 Пн" sheetId="9" r:id="rId9"/>
    <sheet name="День 7 Вт" sheetId="10" r:id="rId10"/>
    <sheet name="День 8 Ср" sheetId="11" r:id="rId11"/>
    <sheet name="День 9 Чт" sheetId="12" r:id="rId12"/>
    <sheet name="День 10 Пт" sheetId="13" r:id="rId13"/>
    <sheet name="Общая за 10 дней" sheetId="14" r:id="rId14"/>
    <sheet name="Процент" sheetId="15" r:id="rId15"/>
  </sheets>
  <definedNames/>
  <calcPr fullCalcOnLoad="1"/>
</workbook>
</file>

<file path=xl/comments2.xml><?xml version="1.0" encoding="utf-8"?>
<comments xmlns="http://schemas.openxmlformats.org/spreadsheetml/2006/main">
  <authors>
    <author>ant</author>
  </authors>
  <commentList>
    <comment ref="A5" authorId="0">
      <text>
        <r>
          <rPr>
            <b/>
            <sz val="8"/>
            <rFont val="Tahoma"/>
            <family val="2"/>
          </rPr>
          <t>ant: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ant</author>
  </authors>
  <commentList>
    <comment ref="A5" authorId="0">
      <text>
        <r>
          <rPr>
            <b/>
            <sz val="8"/>
            <rFont val="Tahoma"/>
            <family val="2"/>
          </rPr>
          <t>ant: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<sst xmlns="http://schemas.openxmlformats.org/spreadsheetml/2006/main" count="1102" uniqueCount="418">
  <si>
    <t>Б</t>
  </si>
  <si>
    <t>Ж</t>
  </si>
  <si>
    <t>У</t>
  </si>
  <si>
    <t>Пищевые вещества(г)</t>
  </si>
  <si>
    <t>Энергетическая
ценность (ккал)</t>
  </si>
  <si>
    <t>Витамин 
С</t>
  </si>
  <si>
    <t>№
рецептуры</t>
  </si>
  <si>
    <t>Наименование
 блюда</t>
  </si>
  <si>
    <t>Выход
блюда</t>
  </si>
  <si>
    <t>Прием пищи</t>
  </si>
  <si>
    <t>День 1</t>
  </si>
  <si>
    <t>завтрак:</t>
  </si>
  <si>
    <t>обед:</t>
  </si>
  <si>
    <t>полдник:</t>
  </si>
  <si>
    <t>ужин:</t>
  </si>
  <si>
    <t>Итого за первый 
день:</t>
  </si>
  <si>
    <t>День 2</t>
  </si>
  <si>
    <t>Итого за второй 
день:</t>
  </si>
  <si>
    <t>Итого за третий
день:</t>
  </si>
  <si>
    <t>Итого за четвертый
день:</t>
  </si>
  <si>
    <t>День 4</t>
  </si>
  <si>
    <t>День 5</t>
  </si>
  <si>
    <t>Итого за пятый 
день:</t>
  </si>
  <si>
    <t>Итого за шестой 
день:</t>
  </si>
  <si>
    <t>Итого за седьмой 
день:</t>
  </si>
  <si>
    <t>Итого за восьмой 
день:</t>
  </si>
  <si>
    <t>Итого за девятый 
день:</t>
  </si>
  <si>
    <t>День 10</t>
  </si>
  <si>
    <t>Итого за десять 
день:</t>
  </si>
  <si>
    <t>Весь период:</t>
  </si>
  <si>
    <t>Содержание белков, жиров, углеводов  в меню за период в % от калорийности</t>
  </si>
  <si>
    <t>Среднее значение за период:</t>
  </si>
  <si>
    <t>Итого за весь период:</t>
  </si>
  <si>
    <t>Понедельник</t>
  </si>
  <si>
    <t>Вторник</t>
  </si>
  <si>
    <t>Среда</t>
  </si>
  <si>
    <t>Четверг</t>
  </si>
  <si>
    <t>Пятница</t>
  </si>
  <si>
    <t>Наименование блюд</t>
  </si>
  <si>
    <t>ЗАВТРАК</t>
  </si>
  <si>
    <t>ОБЕД</t>
  </si>
  <si>
    <t>ПОЛДНИК</t>
  </si>
  <si>
    <t>УЖИН</t>
  </si>
  <si>
    <t>Бутерброд с маслом</t>
  </si>
  <si>
    <t>Чай с лимоном</t>
  </si>
  <si>
    <t>Хлеб ржаной</t>
  </si>
  <si>
    <t>Хлеб пшеничный</t>
  </si>
  <si>
    <t>Печенье</t>
  </si>
  <si>
    <t>Чай с сахаром</t>
  </si>
  <si>
    <t>Йогурт питьевой</t>
  </si>
  <si>
    <t>Плюшка сдобная</t>
  </si>
  <si>
    <t>Рис припущенный</t>
  </si>
  <si>
    <t>Кисель из черной смородины</t>
  </si>
  <si>
    <t>Пюре картофельное</t>
  </si>
  <si>
    <t>Компот из изюма</t>
  </si>
  <si>
    <t>Жаркое по - домашнему</t>
  </si>
  <si>
    <t>Бутерброд с маслом и сыром</t>
  </si>
  <si>
    <t>391/393</t>
  </si>
  <si>
    <t>391/392</t>
  </si>
  <si>
    <t>Для приготовления блюд используется йодированная соль</t>
  </si>
  <si>
    <t>453/466</t>
  </si>
  <si>
    <t>Кефир</t>
  </si>
  <si>
    <t>255/354</t>
  </si>
  <si>
    <t>Соус сметанный</t>
  </si>
  <si>
    <t>Каша жидкая манная</t>
  </si>
  <si>
    <t>229/230</t>
  </si>
  <si>
    <t>Щи из свежей капусты с картофелем на мясном бульоне</t>
  </si>
  <si>
    <t>Пудинг из творога с рисом</t>
  </si>
  <si>
    <t>391/394</t>
  </si>
  <si>
    <t>Чай с молоком</t>
  </si>
  <si>
    <t>Зразы рыбные с яйцом</t>
  </si>
  <si>
    <t>День 1:</t>
  </si>
  <si>
    <t>День 2:</t>
  </si>
  <si>
    <t>День 3:</t>
  </si>
  <si>
    <t>День 4:</t>
  </si>
  <si>
    <t>День 5:</t>
  </si>
  <si>
    <t>День 6:</t>
  </si>
  <si>
    <t>День 7:</t>
  </si>
  <si>
    <t>День 8:</t>
  </si>
  <si>
    <t>День 9:</t>
  </si>
  <si>
    <t>День 10:</t>
  </si>
  <si>
    <t>Снежок</t>
  </si>
  <si>
    <t xml:space="preserve">Суп с рыбными консервами </t>
  </si>
  <si>
    <t>Соус молочный (сладкий)</t>
  </si>
  <si>
    <t>Кофейный напиток с молоком</t>
  </si>
  <si>
    <t>Суп картофельный с макаронными изделиями на мясном бульоне</t>
  </si>
  <si>
    <t>Напиток из плодов шиповника</t>
  </si>
  <si>
    <t>Какао с молоком</t>
  </si>
  <si>
    <t>Полоска песочная</t>
  </si>
  <si>
    <t>Голубцы ленивые</t>
  </si>
  <si>
    <t>Соус черносмородиновый</t>
  </si>
  <si>
    <t>Соус сметанный с томатом</t>
  </si>
  <si>
    <t>Котлеты рыбные запеченые в сметанном соусе</t>
  </si>
  <si>
    <t>Каша жидкая пшеничная</t>
  </si>
  <si>
    <t>2-4 неделя</t>
  </si>
  <si>
    <t>Итого за 10 дней</t>
  </si>
  <si>
    <t>Всего за 1 день</t>
  </si>
  <si>
    <t>Норма брутто</t>
  </si>
  <si>
    <t>Норма нетто</t>
  </si>
  <si>
    <t>БР</t>
  </si>
  <si>
    <t>НТ</t>
  </si>
  <si>
    <t xml:space="preserve"> </t>
  </si>
  <si>
    <t>Хлеб ржаной (ржано - пшеничный)</t>
  </si>
  <si>
    <t xml:space="preserve"> - Батон молочный</t>
  </si>
  <si>
    <t xml:space="preserve"> - Сухари</t>
  </si>
  <si>
    <t xml:space="preserve"> - Манная</t>
  </si>
  <si>
    <t xml:space="preserve"> - Пшенная</t>
  </si>
  <si>
    <t xml:space="preserve"> - Геркулесовая</t>
  </si>
  <si>
    <t xml:space="preserve"> - Кукурузная</t>
  </si>
  <si>
    <t xml:space="preserve"> - Гречневая</t>
  </si>
  <si>
    <t xml:space="preserve"> - Пшеничная</t>
  </si>
  <si>
    <t xml:space="preserve"> - Ячневая</t>
  </si>
  <si>
    <t>Макаронные изделия</t>
  </si>
  <si>
    <t xml:space="preserve"> - огурцы</t>
  </si>
  <si>
    <t xml:space="preserve"> - помидоры</t>
  </si>
  <si>
    <t xml:space="preserve"> - лук зеленый</t>
  </si>
  <si>
    <t xml:space="preserve"> - Томатная паста</t>
  </si>
  <si>
    <t xml:space="preserve"> - лук репчатый</t>
  </si>
  <si>
    <t xml:space="preserve"> - кукуруза консерв.</t>
  </si>
  <si>
    <t xml:space="preserve"> - Яблоко</t>
  </si>
  <si>
    <t xml:space="preserve"> - Груша</t>
  </si>
  <si>
    <t xml:space="preserve"> - Апельсин</t>
  </si>
  <si>
    <t xml:space="preserve"> - Лимон</t>
  </si>
  <si>
    <t xml:space="preserve"> - Черная смородина</t>
  </si>
  <si>
    <t>Сахар</t>
  </si>
  <si>
    <t>Кофейный напиток</t>
  </si>
  <si>
    <t>Какао</t>
  </si>
  <si>
    <t>Чай</t>
  </si>
  <si>
    <t>Мясо бескостное</t>
  </si>
  <si>
    <t>Рыба филе:</t>
  </si>
  <si>
    <t xml:space="preserve"> - Филе минтая</t>
  </si>
  <si>
    <t xml:space="preserve"> - Сайра</t>
  </si>
  <si>
    <t xml:space="preserve"> - Йогурт</t>
  </si>
  <si>
    <t xml:space="preserve"> - Кефир</t>
  </si>
  <si>
    <t>Сыр твердый</t>
  </si>
  <si>
    <t>Масло растительное</t>
  </si>
  <si>
    <t>Фрукты (плоды) сухие:</t>
  </si>
  <si>
    <t xml:space="preserve"> - изюм</t>
  </si>
  <si>
    <t xml:space="preserve"> - шиповник</t>
  </si>
  <si>
    <t xml:space="preserve"> - курага</t>
  </si>
  <si>
    <t xml:space="preserve"> - компотная смесь</t>
  </si>
  <si>
    <t>Компот из сушёных фруктов</t>
  </si>
  <si>
    <t>Лук зелёный (на весь день)</t>
  </si>
  <si>
    <t>Хлеб ржаной/Хлеб пшеничный</t>
  </si>
  <si>
    <t>Салат из кукурузы (консервированной)</t>
  </si>
  <si>
    <t>Овощи, зелень:</t>
  </si>
  <si>
    <t>Кондитерские изделия:</t>
  </si>
  <si>
    <t xml:space="preserve"> - печенье</t>
  </si>
  <si>
    <t xml:space="preserve"> - пряник</t>
  </si>
  <si>
    <t xml:space="preserve"> - мармелад</t>
  </si>
  <si>
    <t>Пряник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</si>
  <si>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соль.</t>
    </r>
  </si>
  <si>
    <t>303/374</t>
  </si>
  <si>
    <t>второй завтрак:</t>
  </si>
  <si>
    <t>ВТОРОЙ ЗАВТРАК</t>
  </si>
  <si>
    <t>Тефтели мясные</t>
  </si>
  <si>
    <t>Биточки рубленые</t>
  </si>
  <si>
    <t>Батон</t>
  </si>
  <si>
    <t>Бутерброд с маслом (10.1.1)</t>
  </si>
  <si>
    <t>Чай с сахаром (6.1.1/2)</t>
  </si>
  <si>
    <t>Напиток витаминизированный (6.11.1/2)</t>
  </si>
  <si>
    <t>Салат из моркови (12.7.1)</t>
  </si>
  <si>
    <t>Суп с рыбными консервами (5.23.1)</t>
  </si>
  <si>
    <t>Пудинг из творога с рисом (11.12.1)</t>
  </si>
  <si>
    <t>Компот из сушёных фруктов (6.4.1)</t>
  </si>
  <si>
    <t>Тефтели мясные (1.6.1)</t>
  </si>
  <si>
    <t>Чай с лимоном (6.14.1/2)</t>
  </si>
  <si>
    <t>САД 1-3 НЕДЕЛЯ</t>
  </si>
  <si>
    <t>САД 2-4 НЕДЕЛЯ</t>
  </si>
  <si>
    <t>Напиток витаминизированный</t>
  </si>
  <si>
    <t>1-3 неделя</t>
  </si>
  <si>
    <t>Хлеб пшеничный или хлеб зерновой:</t>
  </si>
  <si>
    <t xml:space="preserve"> - Хлеб пшеничный </t>
  </si>
  <si>
    <t>Мука пшеничная хлебопекарная</t>
  </si>
  <si>
    <t>Крупы (злаки), бобовые:</t>
  </si>
  <si>
    <t xml:space="preserve"> - рисовая</t>
  </si>
  <si>
    <t xml:space="preserve"> - Горох </t>
  </si>
  <si>
    <t xml:space="preserve"> - морковь с 1января</t>
  </si>
  <si>
    <t xml:space="preserve"> - морковь с 1 сентября</t>
  </si>
  <si>
    <t xml:space="preserve"> - капуста белокочанная</t>
  </si>
  <si>
    <t xml:space="preserve"> - кабачки</t>
  </si>
  <si>
    <t xml:space="preserve"> - горошек зеленый консерв.</t>
  </si>
  <si>
    <t>Фрукты (плоды)свежие:</t>
  </si>
  <si>
    <t xml:space="preserve"> - Банан </t>
  </si>
  <si>
    <t>Соки фруктовые</t>
  </si>
  <si>
    <t>Птица (куры 1 кат.потр.)</t>
  </si>
  <si>
    <t>Молоко и кисломолчные продукты</t>
  </si>
  <si>
    <t xml:space="preserve"> - Молоко </t>
  </si>
  <si>
    <t xml:space="preserve"> - Молоко (долг.хранения)</t>
  </si>
  <si>
    <t xml:space="preserve"> - Снежок</t>
  </si>
  <si>
    <t>Творог с м.д.ж. не менее 5%</t>
  </si>
  <si>
    <t>Сметана с м.д.ж. не более 15%</t>
  </si>
  <si>
    <t>Яйцо куриное столовое</t>
  </si>
  <si>
    <t>Масло коровье сладкосливочное</t>
  </si>
  <si>
    <t>Дрожжи хлебопекарные</t>
  </si>
  <si>
    <t>Соль пищевая поваренная</t>
  </si>
  <si>
    <t xml:space="preserve">Мука картофельная </t>
  </si>
  <si>
    <t>Бутерброд с маслом и сыром (10.2.1/3)</t>
  </si>
  <si>
    <t>Кофейный напиток с молоком (6.3.1/3)</t>
  </si>
  <si>
    <t>Суп картофельный с макаронными изделиями на мясном бульоне (5.10.1)</t>
  </si>
  <si>
    <t>Компот из изюма (6.5.1)</t>
  </si>
  <si>
    <t>Биточки рубленые мясные (1.1.1)</t>
  </si>
  <si>
    <t>Плюшка сдобная (10.12.2/1)</t>
  </si>
  <si>
    <t>Зразы рыбные с яйцом (2.11.1/1)</t>
  </si>
  <si>
    <t>Рис припущенный (8.9.1/5)</t>
  </si>
  <si>
    <t>Соус сметанный (4.6.1/1)</t>
  </si>
  <si>
    <t>Кисель из черной смородины (6.22.1)</t>
  </si>
  <si>
    <t>Хлеб ржаной (10.3.1/1)</t>
  </si>
  <si>
    <t>Полоска песочная (10.15.1)</t>
  </si>
  <si>
    <t>Вареники ленивые с маслом (11.4.1)</t>
  </si>
  <si>
    <t>Соус черносмородиновый (4.14.1)</t>
  </si>
  <si>
    <t>Чай с молоком (6.13.1/2)</t>
  </si>
  <si>
    <t>Щи из свежей капусты с картофелем на мясном бульоне (5.5.1)</t>
  </si>
  <si>
    <t>Крендель сахарный (10.16.1/2)</t>
  </si>
  <si>
    <t>Печенье (к чаю 10.6.1/1)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</si>
  <si>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</t>
    </r>
  </si>
  <si>
    <t>Каша жидкая манная (7.3.1/1)</t>
  </si>
  <si>
    <t>Напиток из плодов шиповника (6.23.1)</t>
  </si>
  <si>
    <t>Голубцы ленивые (1.13.1/3)</t>
  </si>
  <si>
    <t>Соус сметанный с томатом (4.4.1/1)</t>
  </si>
  <si>
    <t>Котлета рубленая мясная (1.1.1/2)</t>
  </si>
  <si>
    <t>Суп картофельный с бобовыми на мясном бульоне (5.19.1/1)</t>
  </si>
  <si>
    <t>Фрикадельки мясные в соусе (1.7.1)</t>
  </si>
  <si>
    <t>Борщ с капустой и картофелем на курином бульоне (5.9.1)</t>
  </si>
  <si>
    <t>Соус абрикосовый (4.15.1)</t>
  </si>
  <si>
    <t>Каша жидкая пшенно-рисовая (7.16.1/2)</t>
  </si>
  <si>
    <t>Картофель запеченный в сметанном соусе (8.16.1)</t>
  </si>
  <si>
    <t>Суп картофельный с крупой на мясном бульоне (5.26.1)</t>
  </si>
  <si>
    <t>Рулет с луком и яйцом (1.8.1)</t>
  </si>
  <si>
    <t>Каша рассыпчатая гречневая (8.10.1/3)</t>
  </si>
  <si>
    <t>Соус сметанный с томатом (4.4.1)</t>
  </si>
  <si>
    <t>Каша жидкая ячневая (7.4.1)</t>
  </si>
  <si>
    <t>Хлеб пшеничный (10.4.1/4)</t>
  </si>
  <si>
    <t>Соус молочный (сладкий) (4.13.1)</t>
  </si>
  <si>
    <t>Пряник (10.17.1/2)</t>
  </si>
  <si>
    <t>Лук зелёный (16.4.1/1)</t>
  </si>
  <si>
    <t>Котлеты рыбные запеченные в сметанном соусе (2.5.1)</t>
  </si>
  <si>
    <t>Сок яблочный (14.1.1)</t>
  </si>
  <si>
    <t>Печенье (10.6.1/2)</t>
  </si>
  <si>
    <t>Мармелад (10.18.1/1)</t>
  </si>
  <si>
    <t>Гренки из пшеничного хлеба (10.8.1)</t>
  </si>
  <si>
    <t>Укроп (на весь день)</t>
  </si>
  <si>
    <t>Каша жидкая пшённая</t>
  </si>
  <si>
    <t xml:space="preserve"> - укроп</t>
  </si>
  <si>
    <t>Укроп на весь день (16.3.1/4)</t>
  </si>
  <si>
    <t>День 8</t>
  </si>
  <si>
    <t>День 9</t>
  </si>
  <si>
    <t>Суп картофельный с мясными фрикадельками (5.24.1)</t>
  </si>
  <si>
    <t>Котлеты рыбные любительские с маслом сливочным (2.16.1/1)</t>
  </si>
  <si>
    <t xml:space="preserve">День 3 </t>
  </si>
  <si>
    <t>Йогурт питьевой (6.18.1/4)</t>
  </si>
  <si>
    <t>Снежок (6.12.1/2)</t>
  </si>
  <si>
    <t>1шт.</t>
  </si>
  <si>
    <t>Фрикадельки из птицы</t>
  </si>
  <si>
    <t>Яйцо вареное</t>
  </si>
  <si>
    <t>Субпродукты (печень, язык, сердце) мороженные</t>
  </si>
  <si>
    <t xml:space="preserve">День 6 </t>
  </si>
  <si>
    <t xml:space="preserve">День 7 </t>
  </si>
  <si>
    <t>Винегрет овощной 12.37.1</t>
  </si>
  <si>
    <t>Макаронные изделия отварные с маслом (8.25.1/1)</t>
  </si>
  <si>
    <t>Салат из капусты (12.6.1)</t>
  </si>
  <si>
    <t>Салат из картофеля с горошком зеленым консервированным (12.19.1)</t>
  </si>
  <si>
    <t>89/129</t>
  </si>
  <si>
    <t>(лук выписывается в дни, когда не идёт в салат из белокочанной капусты).</t>
  </si>
  <si>
    <t>Ежедневно используется зелень для посыпки I и II блюд: укроп брутто-2гр; нетто-1,5гр и зелёный лук брутто-1гр; нетто-0,8гр</t>
  </si>
  <si>
    <t>Винегрет овощной</t>
  </si>
  <si>
    <t>Салат из капусты</t>
  </si>
  <si>
    <t>Салат из картофеля с горошка зелёного консервированного</t>
  </si>
  <si>
    <t>Сырники из творога</t>
  </si>
  <si>
    <t>Сырники из творога запеченые (11.10.1)</t>
  </si>
  <si>
    <t>Суп картофельный с клецками (5.16.1)</t>
  </si>
  <si>
    <t>8.30-9.00ч.</t>
  </si>
  <si>
    <t>10.30-11.00ч.</t>
  </si>
  <si>
    <t>12.00-13.00ч</t>
  </si>
  <si>
    <t>15.30ч</t>
  </si>
  <si>
    <t>18.30ч.</t>
  </si>
  <si>
    <t>Фрукты (яблоко 15.1.1/6)</t>
  </si>
  <si>
    <t>Пюре картофельное 8.4.1/1</t>
  </si>
  <si>
    <t>Печень по-строгановски (1.19.1)</t>
  </si>
  <si>
    <t>Печень по-строгановски</t>
  </si>
  <si>
    <t>Рис припущенный (8.9.1)</t>
  </si>
  <si>
    <t>Крендель сахарный 60гр</t>
  </si>
  <si>
    <t>Фрикадельки из птицы (3.7.1)</t>
  </si>
  <si>
    <t>Снежок (6.12.1)</t>
  </si>
  <si>
    <t>Какао с молоком (6.2.1/3)</t>
  </si>
  <si>
    <t>Кефир (6.10.1)</t>
  </si>
  <si>
    <t>Яйцо вареное (9.5.1)</t>
  </si>
  <si>
    <t>Жаркое по - домашнему (1.3.1/2)</t>
  </si>
  <si>
    <t>Картофель отварной</t>
  </si>
  <si>
    <t>Сок яблочный 200гр</t>
  </si>
  <si>
    <t>Салат из моркови</t>
  </si>
  <si>
    <t>114/100</t>
  </si>
  <si>
    <t>Напиток витаминизированный 180гр</t>
  </si>
  <si>
    <t xml:space="preserve">Омлет натуральный </t>
  </si>
  <si>
    <t xml:space="preserve">Бутерброд с маслом </t>
  </si>
  <si>
    <t xml:space="preserve">Чай с лимоном </t>
  </si>
  <si>
    <t xml:space="preserve">Салат из моркови </t>
  </si>
  <si>
    <t xml:space="preserve">Суп картофельный с крупой на мясном бульоне </t>
  </si>
  <si>
    <t xml:space="preserve">Фрукты (яблоко) </t>
  </si>
  <si>
    <t xml:space="preserve">Каша жидкая кукурузная на стерилизованном молоке </t>
  </si>
  <si>
    <t xml:space="preserve">Суп молочный с макаронными изделиями </t>
  </si>
  <si>
    <t xml:space="preserve">Бутерброд с маслом и сыром </t>
  </si>
  <si>
    <t xml:space="preserve">Какао с молоком </t>
  </si>
  <si>
    <t xml:space="preserve">Чай с сахаром </t>
  </si>
  <si>
    <t>Каша жидкая пшенно-рисовая</t>
  </si>
  <si>
    <t xml:space="preserve">Каша жидкая ячневая </t>
  </si>
  <si>
    <t xml:space="preserve">Суп картофельный с клецками на мясном бульоне </t>
  </si>
  <si>
    <t xml:space="preserve">Лапшевник из творога </t>
  </si>
  <si>
    <t xml:space="preserve">Компот из сушёных фруктов </t>
  </si>
  <si>
    <t xml:space="preserve">Хлеб ржаной </t>
  </si>
  <si>
    <t xml:space="preserve">Хлеб пшеничный </t>
  </si>
  <si>
    <t xml:space="preserve">Суп картофельный с бобовыми на мясном бульоне </t>
  </si>
  <si>
    <t>Фрикадельки мясные в соусе</t>
  </si>
  <si>
    <t xml:space="preserve">Салат из кукурузы (консервированной) </t>
  </si>
  <si>
    <t xml:space="preserve">Борщ с капустой и картофелем на курином бульоне </t>
  </si>
  <si>
    <t xml:space="preserve">Рагу из овощей </t>
  </si>
  <si>
    <t xml:space="preserve">Кисель из черной смородины </t>
  </si>
  <si>
    <t xml:space="preserve">Суп картофельный с мясными фрикадельками </t>
  </si>
  <si>
    <t xml:space="preserve">Компот из изюма </t>
  </si>
  <si>
    <t xml:space="preserve">Салат из капусты </t>
  </si>
  <si>
    <t>Рулет с луком и яйцом</t>
  </si>
  <si>
    <t xml:space="preserve">Каша рассыпчатая гречневая </t>
  </si>
  <si>
    <t xml:space="preserve">Соус сметанный с томатом </t>
  </si>
  <si>
    <t>Хлеб ржаной /Хлеб пш-ный</t>
  </si>
  <si>
    <t xml:space="preserve">Кефир </t>
  </si>
  <si>
    <t xml:space="preserve">Гренки из пшеничного хлеба </t>
  </si>
  <si>
    <t xml:space="preserve">Мармелад </t>
  </si>
  <si>
    <t xml:space="preserve">Снежок </t>
  </si>
  <si>
    <t xml:space="preserve">Плюшка сдобная </t>
  </si>
  <si>
    <t xml:space="preserve">Полоска песочная </t>
  </si>
  <si>
    <t xml:space="preserve">Крендель сахарный </t>
  </si>
  <si>
    <t xml:space="preserve">Печенье </t>
  </si>
  <si>
    <t xml:space="preserve">Котлета рубленая мясная </t>
  </si>
  <si>
    <t xml:space="preserve">Укроп (на весь день) </t>
  </si>
  <si>
    <t xml:space="preserve">Пюре картофельное </t>
  </si>
  <si>
    <t>Вареники ленивые с маслом</t>
  </si>
  <si>
    <t>Соус абрикосовый</t>
  </si>
  <si>
    <t xml:space="preserve">Батон </t>
  </si>
  <si>
    <t xml:space="preserve">Лук зелёный (на весь день) </t>
  </si>
  <si>
    <t>Котлеты рыбные любительские с маслом сливочным</t>
  </si>
  <si>
    <t xml:space="preserve">Картофель запеченный в сметанном соусе </t>
  </si>
  <si>
    <t xml:space="preserve">Мясо тушёное с овощами в 
соусе </t>
  </si>
  <si>
    <t>Фрукты (апельсин 15.5.1)</t>
  </si>
  <si>
    <t>150/100</t>
  </si>
  <si>
    <t>Картофель отварной (8.28.1/2)</t>
  </si>
  <si>
    <t>Фрукты (яблоко)</t>
  </si>
  <si>
    <t xml:space="preserve">Фрукты (апельсин) </t>
  </si>
  <si>
    <t>Доля суточной потребности в пищевых веществах и энергии</t>
  </si>
  <si>
    <t>Завтрак</t>
  </si>
  <si>
    <t>2-й завтрак</t>
  </si>
  <si>
    <t>Обед</t>
  </si>
  <si>
    <t>Полдник</t>
  </si>
  <si>
    <t>Ужин</t>
  </si>
  <si>
    <t>Приложение №10 к СанПин 2.3/2.4.3590-20 (в процентах)</t>
  </si>
  <si>
    <t>Батон (10.30.1/1)</t>
  </si>
  <si>
    <t>Хлеб ржаной (10.3.1/4)</t>
  </si>
  <si>
    <t>Хлеб ржаной (10.3.1/3)</t>
  </si>
  <si>
    <t>Хлеб пшеничный (10.4.1/3)</t>
  </si>
  <si>
    <t>Итого за 10дней по меню (в процентах)</t>
  </si>
  <si>
    <r>
      <t xml:space="preserve">Ежедневно используется зелень для посыпки I и II блюд: </t>
    </r>
    <r>
      <rPr>
        <b/>
        <sz val="12"/>
        <rFont val="Times New Roman"/>
        <family val="1"/>
      </rPr>
      <t xml:space="preserve">укроп </t>
    </r>
    <r>
      <rPr>
        <sz val="12"/>
        <rFont val="Times New Roman"/>
        <family val="1"/>
      </rPr>
      <t xml:space="preserve">брутто-2гр; нетто-1,5гр и </t>
    </r>
    <r>
      <rPr>
        <b/>
        <sz val="12"/>
        <rFont val="Times New Roman"/>
        <family val="1"/>
      </rPr>
      <t>зелёный лук</t>
    </r>
    <r>
      <rPr>
        <sz val="12"/>
        <rFont val="Times New Roman"/>
        <family val="1"/>
      </rPr>
      <t xml:space="preserve"> брутто-1гр; нетто-0,8гр</t>
    </r>
  </si>
  <si>
    <t>Бутерброд с маслом (10.1.1/1)</t>
  </si>
  <si>
    <t>Салат из зеленого горошка консервированного</t>
  </si>
  <si>
    <t>Лапшевник с творогом (11.15.1)</t>
  </si>
  <si>
    <t>Хлеб ржаной (10.3.1/5)</t>
  </si>
  <si>
    <t>Хлеб ржаной (10.3.1/2)</t>
  </si>
  <si>
    <t xml:space="preserve"> - капуста цветная</t>
  </si>
  <si>
    <t>Мясо тушеное с овощами в соусе (1.10.1/4)</t>
  </si>
  <si>
    <t>274/354</t>
  </si>
  <si>
    <t>Салат из кукурузы консервированной (12.55.1/1)</t>
  </si>
  <si>
    <t>Салат из зеленого горошка консервированного (12.52.1/2)</t>
  </si>
  <si>
    <t>Батон (10.30.1/3)</t>
  </si>
  <si>
    <r>
      <t>САД (</t>
    </r>
    <r>
      <rPr>
        <b/>
        <sz val="14"/>
        <rFont val="Times New Roman"/>
        <family val="1"/>
      </rPr>
      <t>2022г (октябрь)</t>
    </r>
  </si>
  <si>
    <t>Картофель с 01.09-31.10</t>
  </si>
  <si>
    <t xml:space="preserve"> - свекла до 1января</t>
  </si>
  <si>
    <t xml:space="preserve"> чеснок</t>
  </si>
  <si>
    <t>мандарины</t>
  </si>
  <si>
    <t>Картофель с 01.11-31.12</t>
  </si>
  <si>
    <t>Омлет натуральный (9.1.1/3)</t>
  </si>
  <si>
    <t>Чеснок (16.2.1/1)</t>
  </si>
  <si>
    <t>3,5/2,7</t>
  </si>
  <si>
    <t>г.п</t>
  </si>
  <si>
    <t>Капуста тушеная (8.6.1/1)</t>
  </si>
  <si>
    <t>Фрукты (груша 15.2.1/5)</t>
  </si>
  <si>
    <t>111/100</t>
  </si>
  <si>
    <t>Салат из свеклы с сыром (12.51.1)</t>
  </si>
  <si>
    <t>Салат из свеклы (12.5.1)</t>
  </si>
  <si>
    <t>Суп-пюре из картофеля на курином бульоне (5.35.1)</t>
  </si>
  <si>
    <t>Икра морковная (8.5.1/4)</t>
  </si>
  <si>
    <t>Фрукты (мандарин 15.4.1)</t>
  </si>
  <si>
    <t>136/100</t>
  </si>
  <si>
    <t>Гренки из пшеничного хлеба к супу (10.8.1/1)</t>
  </si>
  <si>
    <t>Рагу из овощей (8.15.1/3)</t>
  </si>
  <si>
    <t>148/366</t>
  </si>
  <si>
    <t>Рыба, запеченная с морковью (2.18.1)</t>
  </si>
  <si>
    <t>Плов из птицы (3.1.1)</t>
  </si>
  <si>
    <t>Оладьи из печени (1.20.1)</t>
  </si>
  <si>
    <t>Бутерброд с маслом и сыром (10.2.1/4)</t>
  </si>
  <si>
    <t>Итого за десять дней (октябрь-декабрь)</t>
  </si>
  <si>
    <t>2022 (октябрь-декабрь)</t>
  </si>
  <si>
    <t>Фрукты (груша)</t>
  </si>
  <si>
    <t>Капуста тушеная</t>
  </si>
  <si>
    <t>Салат из свеклы с сыром</t>
  </si>
  <si>
    <t>Салат из свеклы</t>
  </si>
  <si>
    <t>Суп-пюре из картофеля на курином бульоне</t>
  </si>
  <si>
    <t>Икра морковная</t>
  </si>
  <si>
    <t>Чеснок</t>
  </si>
  <si>
    <t>Фрукты (мандарин)</t>
  </si>
  <si>
    <t>Оладьи из печени</t>
  </si>
  <si>
    <t xml:space="preserve">Плов из птицы </t>
  </si>
  <si>
    <t>Макаронные изделия отварные с маслом</t>
  </si>
  <si>
    <t>Рыба, запеченная с морковью</t>
  </si>
  <si>
    <r>
      <t>САД (</t>
    </r>
    <r>
      <rPr>
        <b/>
        <sz val="14"/>
        <rFont val="Times New Roman"/>
        <family val="1"/>
      </rPr>
      <t>2022г (ноябрь-декабрь)</t>
    </r>
  </si>
  <si>
    <t>Гренки из пшеничного хлеба к супу</t>
  </si>
  <si>
    <t>Каша жидкая пшеничная (7.5.1/1)</t>
  </si>
  <si>
    <t>Каша жидкая пшенная (7.6.1/1)</t>
  </si>
  <si>
    <t>Суп молочный с макаронными изделиями (5.11.1/3)</t>
  </si>
  <si>
    <t>Каша жидкая кукурузная на стерилизованном молоке (7.18.1/4)</t>
  </si>
  <si>
    <t>Капуста тушеная (8.6.1/9)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</si>
</sst>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%"/>
    <numFmt numFmtId="191" formatCode="_(* #,##0.000_);_(* \(#,##0.000\);_(* &quot;-&quot;??_);_(@_)"/>
    <numFmt numFmtId="192" formatCode="[$-FC19]d\ mmmm\ yyyy\ &quot;г.&quot;"/>
    <numFmt numFmtId="193" formatCode="#,##0.00&quot;р.&quot;"/>
    <numFmt numFmtId="194" formatCode="0.0000"/>
    <numFmt numFmtId="195" formatCode="0.000000"/>
    <numFmt numFmtId="196" formatCode="0.00000"/>
    <numFmt numFmtId="197" formatCode="0.000%"/>
    <numFmt numFmtId="198" formatCode="0.0000%"/>
  </numFmts>
  <fonts count="50">
    <font>
      <sz val="10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17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00000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05"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1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22" borderId="24" xfId="0" applyFont="1" applyFill="1" applyBorder="1" applyAlignment="1">
      <alignment vertical="center"/>
    </xf>
    <xf numFmtId="0" fontId="0" fillId="22" borderId="25" xfId="0" applyFill="1" applyBorder="1" applyAlignment="1">
      <alignment vertical="center"/>
    </xf>
    <xf numFmtId="0" fontId="6" fillId="22" borderId="26" xfId="0" applyFont="1" applyFill="1" applyBorder="1" applyAlignment="1">
      <alignment horizontal="center" vertical="center"/>
    </xf>
    <xf numFmtId="0" fontId="0" fillId="22" borderId="26" xfId="0" applyFill="1" applyBorder="1" applyAlignment="1">
      <alignment vertical="center"/>
    </xf>
    <xf numFmtId="0" fontId="0" fillId="22" borderId="27" xfId="0" applyFill="1" applyBorder="1" applyAlignment="1">
      <alignment vertical="center"/>
    </xf>
    <xf numFmtId="0" fontId="1" fillId="22" borderId="28" xfId="0" applyFont="1" applyFill="1" applyBorder="1" applyAlignment="1">
      <alignment vertical="center"/>
    </xf>
    <xf numFmtId="0" fontId="0" fillId="22" borderId="29" xfId="0" applyFill="1" applyBorder="1" applyAlignment="1">
      <alignment vertical="center"/>
    </xf>
    <xf numFmtId="0" fontId="1" fillId="22" borderId="30" xfId="0" applyFont="1" applyFill="1" applyBorder="1" applyAlignment="1">
      <alignment vertical="center" wrapText="1"/>
    </xf>
    <xf numFmtId="0" fontId="0" fillId="22" borderId="31" xfId="0" applyFill="1" applyBorder="1" applyAlignment="1">
      <alignment vertical="center"/>
    </xf>
    <xf numFmtId="0" fontId="2" fillId="22" borderId="31" xfId="0" applyFont="1" applyFill="1" applyBorder="1" applyAlignment="1">
      <alignment horizontal="center" vertical="center"/>
    </xf>
    <xf numFmtId="0" fontId="0" fillId="22" borderId="32" xfId="0" applyFill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0" fontId="0" fillId="22" borderId="14" xfId="0" applyFill="1" applyBorder="1" applyAlignment="1">
      <alignment vertical="center"/>
    </xf>
    <xf numFmtId="0" fontId="6" fillId="22" borderId="25" xfId="0" applyFont="1" applyFill="1" applyBorder="1" applyAlignment="1">
      <alignment horizontal="center" vertical="center"/>
    </xf>
    <xf numFmtId="0" fontId="0" fillId="22" borderId="33" xfId="0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1" fillId="22" borderId="35" xfId="0" applyFont="1" applyFill="1" applyBorder="1" applyAlignment="1">
      <alignment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wrapText="1"/>
    </xf>
    <xf numFmtId="2" fontId="2" fillId="0" borderId="36" xfId="0" applyNumberFormat="1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10" fontId="2" fillId="0" borderId="37" xfId="0" applyNumberFormat="1" applyFont="1" applyBorder="1" applyAlignment="1">
      <alignment horizontal="center" vertical="center"/>
    </xf>
    <xf numFmtId="0" fontId="3" fillId="24" borderId="34" xfId="0" applyFont="1" applyFill="1" applyBorder="1" applyAlignment="1">
      <alignment vertical="center" wrapText="1"/>
    </xf>
    <xf numFmtId="9" fontId="2" fillId="0" borderId="36" xfId="0" applyNumberFormat="1" applyFont="1" applyBorder="1" applyAlignment="1">
      <alignment horizontal="center" vertical="center"/>
    </xf>
    <xf numFmtId="2" fontId="2" fillId="22" borderId="31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29" fillId="0" borderId="41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24" borderId="11" xfId="0" applyFont="1" applyFill="1" applyBorder="1" applyAlignment="1">
      <alignment vertical="center"/>
    </xf>
    <xf numFmtId="0" fontId="31" fillId="24" borderId="16" xfId="0" applyFont="1" applyFill="1" applyBorder="1" applyAlignment="1">
      <alignment vertical="center"/>
    </xf>
    <xf numFmtId="189" fontId="6" fillId="22" borderId="26" xfId="0" applyNumberFormat="1" applyFont="1" applyFill="1" applyBorder="1" applyAlignment="1">
      <alignment horizontal="center" vertical="center"/>
    </xf>
    <xf numFmtId="0" fontId="30" fillId="24" borderId="42" xfId="0" applyFont="1" applyFill="1" applyBorder="1" applyAlignment="1">
      <alignment vertical="center"/>
    </xf>
    <xf numFmtId="0" fontId="30" fillId="24" borderId="11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4" fillId="22" borderId="39" xfId="0" applyFont="1" applyFill="1" applyBorder="1" applyAlignment="1">
      <alignment horizontal="center" vertical="center"/>
    </xf>
    <xf numFmtId="0" fontId="4" fillId="22" borderId="44" xfId="0" applyFont="1" applyFill="1" applyBorder="1" applyAlignment="1">
      <alignment horizontal="center" vertical="center"/>
    </xf>
    <xf numFmtId="0" fontId="2" fillId="22" borderId="39" xfId="0" applyFont="1" applyFill="1" applyBorder="1" applyAlignment="1">
      <alignment horizontal="center" vertical="center"/>
    </xf>
    <xf numFmtId="0" fontId="4" fillId="22" borderId="33" xfId="0" applyFont="1" applyFill="1" applyBorder="1" applyAlignment="1">
      <alignment horizontal="center"/>
    </xf>
    <xf numFmtId="0" fontId="4" fillId="22" borderId="39" xfId="0" applyFont="1" applyFill="1" applyBorder="1" applyAlignment="1">
      <alignment horizontal="center"/>
    </xf>
    <xf numFmtId="0" fontId="4" fillId="22" borderId="45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6" fillId="22" borderId="39" xfId="0" applyFont="1" applyFill="1" applyBorder="1" applyAlignment="1">
      <alignment horizontal="center"/>
    </xf>
    <xf numFmtId="0" fontId="5" fillId="22" borderId="14" xfId="0" applyFont="1" applyFill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22" borderId="44" xfId="0" applyFont="1" applyFill="1" applyBorder="1" applyAlignment="1">
      <alignment horizontal="center"/>
    </xf>
    <xf numFmtId="0" fontId="4" fillId="22" borderId="13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0" fillId="0" borderId="28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wrapText="1"/>
    </xf>
    <xf numFmtId="0" fontId="32" fillId="0" borderId="49" xfId="0" applyFont="1" applyBorder="1" applyAlignment="1">
      <alignment horizont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wrapText="1"/>
    </xf>
    <xf numFmtId="0" fontId="34" fillId="24" borderId="56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0" fontId="30" fillId="24" borderId="43" xfId="0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8" fillId="24" borderId="35" xfId="0" applyFont="1" applyFill="1" applyBorder="1" applyAlignment="1">
      <alignment horizontal="center" vertical="center"/>
    </xf>
    <xf numFmtId="0" fontId="36" fillId="24" borderId="28" xfId="0" applyFont="1" applyFill="1" applyBorder="1" applyAlignment="1">
      <alignment horizontal="center" vertical="center"/>
    </xf>
    <xf numFmtId="0" fontId="36" fillId="24" borderId="4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24" borderId="52" xfId="0" applyFont="1" applyFill="1" applyBorder="1" applyAlignment="1">
      <alignment vertical="center"/>
    </xf>
    <xf numFmtId="0" fontId="36" fillId="24" borderId="11" xfId="0" applyFont="1" applyFill="1" applyBorder="1" applyAlignment="1">
      <alignment horizontal="center" vertical="center" textRotation="90" wrapText="1"/>
    </xf>
    <xf numFmtId="0" fontId="39" fillId="24" borderId="16" xfId="0" applyFont="1" applyFill="1" applyBorder="1" applyAlignment="1">
      <alignment horizontal="center" vertical="center" textRotation="90" wrapText="1"/>
    </xf>
    <xf numFmtId="0" fontId="40" fillId="24" borderId="16" xfId="0" applyFont="1" applyFill="1" applyBorder="1" applyAlignment="1">
      <alignment horizontal="center" vertical="center"/>
    </xf>
    <xf numFmtId="0" fontId="36" fillId="24" borderId="42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36" fillId="24" borderId="11" xfId="0" applyFont="1" applyFill="1" applyBorder="1" applyAlignment="1">
      <alignment vertical="center"/>
    </xf>
    <xf numFmtId="0" fontId="40" fillId="24" borderId="16" xfId="0" applyFont="1" applyFill="1" applyBorder="1" applyAlignment="1">
      <alignment vertical="center"/>
    </xf>
    <xf numFmtId="0" fontId="36" fillId="24" borderId="42" xfId="0" applyFont="1" applyFill="1" applyBorder="1" applyAlignment="1">
      <alignment vertical="center"/>
    </xf>
    <xf numFmtId="0" fontId="40" fillId="24" borderId="15" xfId="0" applyFont="1" applyFill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30" fillId="24" borderId="52" xfId="0" applyFont="1" applyFill="1" applyBorder="1" applyAlignment="1">
      <alignment horizontal="left" vertical="center" wrapText="1"/>
    </xf>
    <xf numFmtId="0" fontId="30" fillId="0" borderId="11" xfId="0" applyFont="1" applyBorder="1" applyAlignment="1">
      <alignment vertical="center"/>
    </xf>
    <xf numFmtId="0" fontId="31" fillId="0" borderId="16" xfId="0" applyFont="1" applyBorder="1" applyAlignment="1">
      <alignment vertical="center"/>
    </xf>
    <xf numFmtId="0" fontId="32" fillId="24" borderId="52" xfId="0" applyFont="1" applyFill="1" applyBorder="1" applyAlignment="1">
      <alignment horizontal="left" vertical="center" wrapText="1"/>
    </xf>
    <xf numFmtId="0" fontId="30" fillId="24" borderId="52" xfId="0" applyFont="1" applyFill="1" applyBorder="1" applyAlignment="1">
      <alignment horizontal="center" vertical="center" wrapText="1"/>
    </xf>
    <xf numFmtId="0" fontId="32" fillId="24" borderId="57" xfId="0" applyFont="1" applyFill="1" applyBorder="1" applyAlignment="1">
      <alignment horizontal="left" vertical="center" wrapText="1"/>
    </xf>
    <xf numFmtId="2" fontId="31" fillId="24" borderId="16" xfId="0" applyNumberFormat="1" applyFont="1" applyFill="1" applyBorder="1" applyAlignment="1">
      <alignment vertical="center"/>
    </xf>
    <xf numFmtId="0" fontId="32" fillId="24" borderId="52" xfId="0" applyFont="1" applyFill="1" applyBorder="1" applyAlignment="1">
      <alignment vertical="center" wrapText="1"/>
    </xf>
    <xf numFmtId="0" fontId="32" fillId="24" borderId="58" xfId="0" applyFont="1" applyFill="1" applyBorder="1" applyAlignment="1">
      <alignment horizontal="left" vertical="center" wrapText="1"/>
    </xf>
    <xf numFmtId="189" fontId="31" fillId="24" borderId="16" xfId="0" applyNumberFormat="1" applyFont="1" applyFill="1" applyBorder="1" applyAlignment="1">
      <alignment vertical="center"/>
    </xf>
    <xf numFmtId="189" fontId="30" fillId="24" borderId="42" xfId="0" applyNumberFormat="1" applyFont="1" applyFill="1" applyBorder="1" applyAlignment="1">
      <alignment vertical="center"/>
    </xf>
    <xf numFmtId="189" fontId="31" fillId="24" borderId="15" xfId="0" applyNumberFormat="1" applyFont="1" applyFill="1" applyBorder="1" applyAlignment="1">
      <alignment vertical="center"/>
    </xf>
    <xf numFmtId="0" fontId="32" fillId="25" borderId="52" xfId="0" applyFont="1" applyFill="1" applyBorder="1" applyAlignment="1">
      <alignment horizontal="left" vertical="center" wrapText="1"/>
    </xf>
    <xf numFmtId="0" fontId="30" fillId="25" borderId="11" xfId="0" applyFont="1" applyFill="1" applyBorder="1" applyAlignment="1">
      <alignment vertical="center"/>
    </xf>
    <xf numFmtId="0" fontId="31" fillId="25" borderId="16" xfId="0" applyFont="1" applyFill="1" applyBorder="1" applyAlignment="1">
      <alignment vertical="center"/>
    </xf>
    <xf numFmtId="0" fontId="30" fillId="25" borderId="42" xfId="0" applyFont="1" applyFill="1" applyBorder="1" applyAlignment="1">
      <alignment vertical="center"/>
    </xf>
    <xf numFmtId="0" fontId="31" fillId="25" borderId="15" xfId="0" applyFont="1" applyFill="1" applyBorder="1" applyAlignment="1">
      <alignment vertical="center"/>
    </xf>
    <xf numFmtId="0" fontId="30" fillId="25" borderId="11" xfId="0" applyFont="1" applyFill="1" applyBorder="1" applyAlignment="1">
      <alignment horizontal="center" vertical="center"/>
    </xf>
    <xf numFmtId="2" fontId="31" fillId="24" borderId="15" xfId="0" applyNumberFormat="1" applyFont="1" applyFill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32" fillId="24" borderId="46" xfId="0" applyFont="1" applyFill="1" applyBorder="1" applyAlignment="1">
      <alignment horizontal="left" vertical="center" wrapText="1"/>
    </xf>
    <xf numFmtId="0" fontId="30" fillId="24" borderId="58" xfId="0" applyFont="1" applyFill="1" applyBorder="1" applyAlignment="1">
      <alignment horizontal="left" vertical="center" wrapText="1"/>
    </xf>
    <xf numFmtId="0" fontId="32" fillId="24" borderId="24" xfId="0" applyFont="1" applyFill="1" applyBorder="1" applyAlignment="1">
      <alignment horizontal="left" vertical="center" wrapText="1"/>
    </xf>
    <xf numFmtId="0" fontId="30" fillId="0" borderId="59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30" fillId="24" borderId="60" xfId="0" applyFont="1" applyFill="1" applyBorder="1" applyAlignment="1">
      <alignment vertical="center"/>
    </xf>
    <xf numFmtId="0" fontId="31" fillId="0" borderId="61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22" borderId="13" xfId="0" applyFont="1" applyFill="1" applyBorder="1" applyAlignment="1">
      <alignment horizontal="center" vertical="center"/>
    </xf>
    <xf numFmtId="2" fontId="4" fillId="22" borderId="13" xfId="0" applyNumberFormat="1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29" fillId="0" borderId="3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22" borderId="24" xfId="0" applyFont="1" applyFill="1" applyBorder="1" applyAlignment="1">
      <alignment vertical="center"/>
    </xf>
    <xf numFmtId="0" fontId="4" fillId="22" borderId="25" xfId="0" applyFont="1" applyFill="1" applyBorder="1" applyAlignment="1">
      <alignment vertical="center"/>
    </xf>
    <xf numFmtId="0" fontId="2" fillId="22" borderId="26" xfId="0" applyFont="1" applyFill="1" applyBorder="1" applyAlignment="1">
      <alignment horizontal="center" vertical="center"/>
    </xf>
    <xf numFmtId="0" fontId="4" fillId="22" borderId="26" xfId="0" applyFont="1" applyFill="1" applyBorder="1" applyAlignment="1">
      <alignment vertical="center"/>
    </xf>
    <xf numFmtId="1" fontId="43" fillId="22" borderId="26" xfId="0" applyNumberFormat="1" applyFont="1" applyFill="1" applyBorder="1" applyAlignment="1">
      <alignment horizontal="center" vertical="center"/>
    </xf>
    <xf numFmtId="0" fontId="4" fillId="22" borderId="27" xfId="0" applyFont="1" applyFill="1" applyBorder="1" applyAlignment="1">
      <alignment vertical="center"/>
    </xf>
    <xf numFmtId="1" fontId="43" fillId="22" borderId="45" xfId="0" applyNumberFormat="1" applyFont="1" applyFill="1" applyBorder="1" applyAlignment="1">
      <alignment horizontal="center" vertical="center"/>
    </xf>
    <xf numFmtId="0" fontId="3" fillId="22" borderId="28" xfId="0" applyFont="1" applyFill="1" applyBorder="1" applyAlignment="1">
      <alignment vertical="center"/>
    </xf>
    <xf numFmtId="0" fontId="4" fillId="22" borderId="14" xfId="0" applyFont="1" applyFill="1" applyBorder="1" applyAlignment="1">
      <alignment vertical="center"/>
    </xf>
    <xf numFmtId="0" fontId="2" fillId="22" borderId="25" xfId="0" applyFont="1" applyFill="1" applyBorder="1" applyAlignment="1">
      <alignment horizontal="center" vertical="center"/>
    </xf>
    <xf numFmtId="1" fontId="43" fillId="22" borderId="25" xfId="0" applyNumberFormat="1" applyFont="1" applyFill="1" applyBorder="1" applyAlignment="1">
      <alignment horizontal="center" vertical="center"/>
    </xf>
    <xf numFmtId="0" fontId="4" fillId="22" borderId="33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4" fillId="22" borderId="29" xfId="0" applyFont="1" applyFill="1" applyBorder="1" applyAlignment="1">
      <alignment vertical="center"/>
    </xf>
    <xf numFmtId="0" fontId="3" fillId="22" borderId="30" xfId="0" applyFont="1" applyFill="1" applyBorder="1" applyAlignment="1">
      <alignment vertical="center" wrapText="1"/>
    </xf>
    <xf numFmtId="0" fontId="4" fillId="22" borderId="31" xfId="0" applyFont="1" applyFill="1" applyBorder="1" applyAlignment="1">
      <alignment vertical="center"/>
    </xf>
    <xf numFmtId="0" fontId="4" fillId="22" borderId="32" xfId="0" applyFont="1" applyFill="1" applyBorder="1" applyAlignment="1">
      <alignment vertical="center"/>
    </xf>
    <xf numFmtId="2" fontId="2" fillId="22" borderId="26" xfId="0" applyNumberFormat="1" applyFont="1" applyFill="1" applyBorder="1" applyAlignment="1">
      <alignment horizontal="center" vertical="center"/>
    </xf>
    <xf numFmtId="0" fontId="2" fillId="22" borderId="39" xfId="0" applyFont="1" applyFill="1" applyBorder="1" applyAlignment="1">
      <alignment horizontal="center"/>
    </xf>
    <xf numFmtId="0" fontId="3" fillId="22" borderId="12" xfId="0" applyFont="1" applyFill="1" applyBorder="1" applyAlignment="1">
      <alignment vertical="center"/>
    </xf>
    <xf numFmtId="189" fontId="2" fillId="22" borderId="26" xfId="0" applyNumberFormat="1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/>
    </xf>
    <xf numFmtId="9" fontId="2" fillId="22" borderId="39" xfId="0" applyNumberFormat="1" applyFont="1" applyFill="1" applyBorder="1" applyAlignment="1">
      <alignment horizontal="center"/>
    </xf>
    <xf numFmtId="2" fontId="2" fillId="22" borderId="25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44" fillId="22" borderId="25" xfId="0" applyFont="1" applyFill="1" applyBorder="1" applyAlignment="1">
      <alignment vertical="center"/>
    </xf>
    <xf numFmtId="189" fontId="2" fillId="22" borderId="25" xfId="0" applyNumberFormat="1" applyFont="1" applyFill="1" applyBorder="1" applyAlignment="1">
      <alignment horizontal="center" vertical="center"/>
    </xf>
    <xf numFmtId="0" fontId="32" fillId="0" borderId="28" xfId="0" applyFont="1" applyBorder="1" applyAlignment="1">
      <alignment horizontal="center" wrapText="1"/>
    </xf>
    <xf numFmtId="0" fontId="32" fillId="0" borderId="16" xfId="0" applyFont="1" applyBorder="1" applyAlignment="1">
      <alignment horizontal="center" wrapText="1"/>
    </xf>
    <xf numFmtId="2" fontId="40" fillId="24" borderId="16" xfId="0" applyNumberFormat="1" applyFont="1" applyFill="1" applyBorder="1" applyAlignment="1">
      <alignment vertical="center"/>
    </xf>
    <xf numFmtId="2" fontId="40" fillId="24" borderId="15" xfId="0" applyNumberFormat="1" applyFont="1" applyFill="1" applyBorder="1" applyAlignment="1">
      <alignment vertical="center"/>
    </xf>
    <xf numFmtId="2" fontId="46" fillId="24" borderId="15" xfId="0" applyNumberFormat="1" applyFont="1" applyFill="1" applyBorder="1" applyAlignment="1">
      <alignment vertical="center"/>
    </xf>
    <xf numFmtId="189" fontId="40" fillId="24" borderId="15" xfId="0" applyNumberFormat="1" applyFont="1" applyFill="1" applyBorder="1" applyAlignment="1">
      <alignment vertical="center"/>
    </xf>
    <xf numFmtId="0" fontId="32" fillId="0" borderId="12" xfId="0" applyFont="1" applyBorder="1" applyAlignment="1">
      <alignment horizontal="center" vertical="center" wrapText="1"/>
    </xf>
    <xf numFmtId="189" fontId="36" fillId="24" borderId="11" xfId="0" applyNumberFormat="1" applyFont="1" applyFill="1" applyBorder="1" applyAlignment="1">
      <alignment vertical="center"/>
    </xf>
    <xf numFmtId="2" fontId="46" fillId="24" borderId="16" xfId="0" applyNumberFormat="1" applyFont="1" applyFill="1" applyBorder="1" applyAlignment="1">
      <alignment vertical="center"/>
    </xf>
    <xf numFmtId="189" fontId="30" fillId="24" borderId="11" xfId="0" applyNumberFormat="1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1" fillId="25" borderId="16" xfId="0" applyFont="1" applyFill="1" applyBorder="1" applyAlignment="1">
      <alignment horizontal="center" vertical="center"/>
    </xf>
    <xf numFmtId="189" fontId="31" fillId="24" borderId="16" xfId="0" applyNumberFormat="1" applyFont="1" applyFill="1" applyBorder="1" applyAlignment="1">
      <alignment horizontal="center" vertical="center"/>
    </xf>
    <xf numFmtId="2" fontId="31" fillId="24" borderId="16" xfId="0" applyNumberFormat="1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/>
    </xf>
    <xf numFmtId="0" fontId="5" fillId="24" borderId="13" xfId="0" applyFont="1" applyFill="1" applyBorder="1" applyAlignment="1">
      <alignment vertical="center"/>
    </xf>
    <xf numFmtId="0" fontId="5" fillId="24" borderId="13" xfId="0" applyFont="1" applyFill="1" applyBorder="1" applyAlignment="1">
      <alignment/>
    </xf>
    <xf numFmtId="0" fontId="5" fillId="24" borderId="10" xfId="0" applyFont="1" applyFill="1" applyBorder="1" applyAlignment="1">
      <alignment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24" borderId="22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5" fillId="24" borderId="15" xfId="0" applyFont="1" applyFill="1" applyBorder="1" applyAlignment="1">
      <alignment vertical="center" wrapText="1"/>
    </xf>
    <xf numFmtId="0" fontId="5" fillId="24" borderId="42" xfId="0" applyFont="1" applyFill="1" applyBorder="1" applyAlignment="1">
      <alignment/>
    </xf>
    <xf numFmtId="0" fontId="5" fillId="24" borderId="42" xfId="0" applyFont="1" applyFill="1" applyBorder="1" applyAlignment="1">
      <alignment vertical="center" wrapText="1"/>
    </xf>
    <xf numFmtId="2" fontId="4" fillId="22" borderId="45" xfId="0" applyNumberFormat="1" applyFont="1" applyFill="1" applyBorder="1" applyAlignment="1">
      <alignment horizontal="center" vertical="center"/>
    </xf>
    <xf numFmtId="2" fontId="4" fillId="24" borderId="13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vertical="center" wrapText="1"/>
    </xf>
    <xf numFmtId="0" fontId="1" fillId="22" borderId="12" xfId="0" applyFont="1" applyFill="1" applyBorder="1" applyAlignment="1">
      <alignment vertical="center"/>
    </xf>
    <xf numFmtId="2" fontId="4" fillId="0" borderId="22" xfId="0" applyNumberFormat="1" applyFont="1" applyBorder="1" applyAlignment="1">
      <alignment horizontal="center" vertical="center"/>
    </xf>
    <xf numFmtId="0" fontId="5" fillId="24" borderId="31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3" fillId="0" borderId="38" xfId="0" applyFont="1" applyBorder="1" applyAlignment="1">
      <alignment vertical="center"/>
    </xf>
    <xf numFmtId="0" fontId="5" fillId="24" borderId="36" xfId="0" applyFont="1" applyFill="1" applyBorder="1" applyAlignment="1">
      <alignment/>
    </xf>
    <xf numFmtId="0" fontId="4" fillId="0" borderId="36" xfId="0" applyFont="1" applyBorder="1" applyAlignment="1">
      <alignment horizontal="center"/>
    </xf>
    <xf numFmtId="49" fontId="4" fillId="0" borderId="37" xfId="0" applyNumberFormat="1" applyFont="1" applyBorder="1" applyAlignment="1">
      <alignment horizontal="center" vertical="center"/>
    </xf>
    <xf numFmtId="0" fontId="5" fillId="24" borderId="18" xfId="0" applyFont="1" applyFill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2" fontId="30" fillId="24" borderId="11" xfId="0" applyNumberFormat="1" applyFont="1" applyFill="1" applyBorder="1" applyAlignment="1">
      <alignment horizontal="center" vertical="center"/>
    </xf>
    <xf numFmtId="0" fontId="3" fillId="22" borderId="35" xfId="0" applyFont="1" applyFill="1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48" fillId="0" borderId="62" xfId="0" applyFont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48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1" fontId="31" fillId="24" borderId="16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" fillId="0" borderId="41" xfId="0" applyFont="1" applyBorder="1" applyAlignment="1">
      <alignment/>
    </xf>
    <xf numFmtId="0" fontId="5" fillId="24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3" fillId="24" borderId="21" xfId="0" applyFont="1" applyFill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1" fillId="22" borderId="28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1" fontId="28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2" fillId="22" borderId="39" xfId="0" applyNumberFormat="1" applyFont="1" applyFill="1" applyBorder="1" applyAlignment="1">
      <alignment horizontal="center"/>
    </xf>
    <xf numFmtId="2" fontId="2" fillId="22" borderId="13" xfId="0" applyNumberFormat="1" applyFont="1" applyFill="1" applyBorder="1" applyAlignment="1">
      <alignment horizontal="center" vertical="center"/>
    </xf>
    <xf numFmtId="189" fontId="28" fillId="0" borderId="22" xfId="0" applyNumberFormat="1" applyFont="1" applyBorder="1" applyAlignment="1">
      <alignment horizontal="center"/>
    </xf>
    <xf numFmtId="0" fontId="32" fillId="0" borderId="12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189" fontId="28" fillId="0" borderId="23" xfId="0" applyNumberFormat="1" applyFont="1" applyBorder="1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2" fillId="22" borderId="39" xfId="0" applyNumberFormat="1" applyFont="1" applyFill="1" applyBorder="1" applyAlignment="1">
      <alignment horizontal="center"/>
    </xf>
    <xf numFmtId="0" fontId="2" fillId="22" borderId="39" xfId="0" applyNumberFormat="1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vertical="center" wrapText="1"/>
    </xf>
    <xf numFmtId="0" fontId="1" fillId="0" borderId="43" xfId="0" applyFont="1" applyBorder="1" applyAlignment="1">
      <alignment/>
    </xf>
    <xf numFmtId="0" fontId="1" fillId="0" borderId="30" xfId="0" applyFont="1" applyBorder="1" applyAlignment="1">
      <alignment/>
    </xf>
    <xf numFmtId="0" fontId="5" fillId="24" borderId="0" xfId="0" applyFont="1" applyFill="1" applyBorder="1" applyAlignment="1">
      <alignment wrapText="1"/>
    </xf>
    <xf numFmtId="2" fontId="4" fillId="0" borderId="0" xfId="0" applyNumberFormat="1" applyFont="1" applyBorder="1" applyAlignment="1">
      <alignment horizontal="center" vertical="center"/>
    </xf>
    <xf numFmtId="0" fontId="32" fillId="0" borderId="51" xfId="0" applyFont="1" applyBorder="1" applyAlignment="1">
      <alignment horizontal="center" wrapText="1"/>
    </xf>
    <xf numFmtId="0" fontId="32" fillId="0" borderId="51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wrapText="1"/>
    </xf>
    <xf numFmtId="0" fontId="32" fillId="0" borderId="21" xfId="0" applyFont="1" applyBorder="1" applyAlignment="1">
      <alignment horizontal="center" wrapText="1"/>
    </xf>
    <xf numFmtId="0" fontId="32" fillId="0" borderId="22" xfId="0" applyFont="1" applyBorder="1" applyAlignment="1">
      <alignment horizontal="center" wrapText="1"/>
    </xf>
    <xf numFmtId="0" fontId="32" fillId="0" borderId="70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/>
    </xf>
    <xf numFmtId="0" fontId="34" fillId="24" borderId="56" xfId="53" applyFont="1" applyFill="1" applyBorder="1" applyAlignment="1">
      <alignment horizontal="center" vertical="center"/>
      <protection/>
    </xf>
    <xf numFmtId="0" fontId="30" fillId="24" borderId="43" xfId="53" applyFont="1" applyFill="1" applyBorder="1" applyAlignment="1">
      <alignment horizontal="center" vertical="center"/>
      <protection/>
    </xf>
    <xf numFmtId="0" fontId="0" fillId="0" borderId="0" xfId="53">
      <alignment/>
      <protection/>
    </xf>
    <xf numFmtId="0" fontId="30" fillId="0" borderId="11" xfId="53" applyFont="1" applyBorder="1" applyAlignment="1">
      <alignment horizontal="center" vertical="center"/>
      <protection/>
    </xf>
    <xf numFmtId="0" fontId="30" fillId="24" borderId="11" xfId="53" applyFont="1" applyFill="1" applyBorder="1" applyAlignment="1">
      <alignment vertical="center"/>
      <protection/>
    </xf>
    <xf numFmtId="0" fontId="31" fillId="24" borderId="16" xfId="53" applyFont="1" applyFill="1" applyBorder="1" applyAlignment="1">
      <alignment vertical="center"/>
      <protection/>
    </xf>
    <xf numFmtId="0" fontId="30" fillId="24" borderId="42" xfId="53" applyFont="1" applyFill="1" applyBorder="1" applyAlignment="1">
      <alignment vertical="center"/>
      <protection/>
    </xf>
    <xf numFmtId="0" fontId="30" fillId="24" borderId="11" xfId="53" applyFont="1" applyFill="1" applyBorder="1" applyAlignment="1">
      <alignment horizontal="center" vertical="center"/>
      <protection/>
    </xf>
    <xf numFmtId="0" fontId="31" fillId="24" borderId="15" xfId="53" applyFont="1" applyFill="1" applyBorder="1" applyAlignment="1">
      <alignment vertical="center"/>
      <protection/>
    </xf>
    <xf numFmtId="0" fontId="34" fillId="24" borderId="16" xfId="53" applyFont="1" applyFill="1" applyBorder="1" applyAlignment="1">
      <alignment horizontal="center" vertical="center"/>
      <protection/>
    </xf>
    <xf numFmtId="0" fontId="36" fillId="24" borderId="11" xfId="53" applyFont="1" applyFill="1" applyBorder="1" applyAlignment="1">
      <alignment horizontal="center" vertical="center"/>
      <protection/>
    </xf>
    <xf numFmtId="0" fontId="30" fillId="0" borderId="21" xfId="53" applyFont="1" applyBorder="1" applyAlignment="1">
      <alignment horizontal="center" vertical="center"/>
      <protection/>
    </xf>
    <xf numFmtId="0" fontId="34" fillId="0" borderId="23" xfId="53" applyFont="1" applyBorder="1" applyAlignment="1">
      <alignment horizontal="center" vertical="center"/>
      <protection/>
    </xf>
    <xf numFmtId="0" fontId="38" fillId="24" borderId="35" xfId="53" applyFont="1" applyFill="1" applyBorder="1" applyAlignment="1">
      <alignment horizontal="center" vertical="center"/>
      <protection/>
    </xf>
    <xf numFmtId="0" fontId="36" fillId="24" borderId="28" xfId="53" applyFont="1" applyFill="1" applyBorder="1" applyAlignment="1">
      <alignment horizontal="center" vertical="center"/>
      <protection/>
    </xf>
    <xf numFmtId="0" fontId="36" fillId="24" borderId="49" xfId="53" applyFont="1" applyFill="1" applyBorder="1" applyAlignment="1">
      <alignment horizontal="center" vertical="center"/>
      <protection/>
    </xf>
    <xf numFmtId="0" fontId="38" fillId="24" borderId="52" xfId="53" applyFont="1" applyFill="1" applyBorder="1" applyAlignment="1">
      <alignment vertical="center"/>
      <protection/>
    </xf>
    <xf numFmtId="0" fontId="36" fillId="24" borderId="11" xfId="53" applyFont="1" applyFill="1" applyBorder="1" applyAlignment="1">
      <alignment horizontal="center" vertical="center" textRotation="90" wrapText="1"/>
      <protection/>
    </xf>
    <xf numFmtId="0" fontId="39" fillId="24" borderId="16" xfId="53" applyFont="1" applyFill="1" applyBorder="1" applyAlignment="1">
      <alignment horizontal="center" vertical="center" textRotation="90" wrapText="1"/>
      <protection/>
    </xf>
    <xf numFmtId="0" fontId="40" fillId="24" borderId="16" xfId="53" applyFont="1" applyFill="1" applyBorder="1" applyAlignment="1">
      <alignment horizontal="center" vertical="center"/>
      <protection/>
    </xf>
    <xf numFmtId="0" fontId="36" fillId="24" borderId="42" xfId="53" applyFont="1" applyFill="1" applyBorder="1" applyAlignment="1">
      <alignment horizontal="center" vertical="center"/>
      <protection/>
    </xf>
    <xf numFmtId="0" fontId="40" fillId="24" borderId="15" xfId="53" applyFont="1" applyFill="1" applyBorder="1" applyAlignment="1">
      <alignment horizontal="center" vertical="center"/>
      <protection/>
    </xf>
    <xf numFmtId="0" fontId="36" fillId="0" borderId="11" xfId="53" applyFont="1" applyBorder="1" applyAlignment="1">
      <alignment horizontal="center" vertical="center"/>
      <protection/>
    </xf>
    <xf numFmtId="0" fontId="40" fillId="0" borderId="16" xfId="53" applyFont="1" applyBorder="1" applyAlignment="1">
      <alignment horizontal="center" vertical="center"/>
      <protection/>
    </xf>
    <xf numFmtId="0" fontId="36" fillId="24" borderId="11" xfId="53" applyFont="1" applyFill="1" applyBorder="1" applyAlignment="1">
      <alignment vertical="center"/>
      <protection/>
    </xf>
    <xf numFmtId="0" fontId="40" fillId="24" borderId="16" xfId="53" applyFont="1" applyFill="1" applyBorder="1" applyAlignment="1">
      <alignment vertical="center"/>
      <protection/>
    </xf>
    <xf numFmtId="0" fontId="36" fillId="24" borderId="42" xfId="53" applyFont="1" applyFill="1" applyBorder="1" applyAlignment="1">
      <alignment vertical="center"/>
      <protection/>
    </xf>
    <xf numFmtId="0" fontId="40" fillId="24" borderId="15" xfId="53" applyFont="1" applyFill="1" applyBorder="1" applyAlignment="1">
      <alignment vertical="center"/>
      <protection/>
    </xf>
    <xf numFmtId="0" fontId="36" fillId="0" borderId="11" xfId="53" applyFont="1" applyBorder="1" applyAlignment="1">
      <alignment vertical="center"/>
      <protection/>
    </xf>
    <xf numFmtId="0" fontId="40" fillId="0" borderId="16" xfId="53" applyFont="1" applyBorder="1" applyAlignment="1">
      <alignment vertical="center"/>
      <protection/>
    </xf>
    <xf numFmtId="0" fontId="30" fillId="24" borderId="52" xfId="53" applyFont="1" applyFill="1" applyBorder="1" applyAlignment="1">
      <alignment horizontal="left" vertical="center" wrapText="1"/>
      <protection/>
    </xf>
    <xf numFmtId="0" fontId="30" fillId="0" borderId="11" xfId="53" applyFont="1" applyBorder="1" applyAlignment="1">
      <alignment vertical="center"/>
      <protection/>
    </xf>
    <xf numFmtId="0" fontId="31" fillId="0" borderId="16" xfId="53" applyFont="1" applyBorder="1" applyAlignment="1">
      <alignment vertical="center"/>
      <protection/>
    </xf>
    <xf numFmtId="0" fontId="32" fillId="24" borderId="52" xfId="53" applyFont="1" applyFill="1" applyBorder="1" applyAlignment="1">
      <alignment horizontal="left" vertical="center" wrapText="1"/>
      <protection/>
    </xf>
    <xf numFmtId="0" fontId="30" fillId="24" borderId="52" xfId="53" applyFont="1" applyFill="1" applyBorder="1" applyAlignment="1">
      <alignment horizontal="center" vertical="center" wrapText="1"/>
      <protection/>
    </xf>
    <xf numFmtId="0" fontId="32" fillId="24" borderId="57" xfId="53" applyFont="1" applyFill="1" applyBorder="1" applyAlignment="1">
      <alignment horizontal="left" vertical="center" wrapText="1"/>
      <protection/>
    </xf>
    <xf numFmtId="2" fontId="31" fillId="24" borderId="16" xfId="53" applyNumberFormat="1" applyFont="1" applyFill="1" applyBorder="1" applyAlignment="1">
      <alignment vertical="center"/>
      <protection/>
    </xf>
    <xf numFmtId="0" fontId="32" fillId="24" borderId="52" xfId="53" applyFont="1" applyFill="1" applyBorder="1" applyAlignment="1">
      <alignment vertical="center" wrapText="1"/>
      <protection/>
    </xf>
    <xf numFmtId="0" fontId="32" fillId="24" borderId="58" xfId="53" applyFont="1" applyFill="1" applyBorder="1" applyAlignment="1">
      <alignment horizontal="left" vertical="center" wrapText="1"/>
      <protection/>
    </xf>
    <xf numFmtId="189" fontId="31" fillId="24" borderId="16" xfId="53" applyNumberFormat="1" applyFont="1" applyFill="1" applyBorder="1" applyAlignment="1">
      <alignment vertical="center"/>
      <protection/>
    </xf>
    <xf numFmtId="189" fontId="30" fillId="24" borderId="42" xfId="53" applyNumberFormat="1" applyFont="1" applyFill="1" applyBorder="1" applyAlignment="1">
      <alignment vertical="center"/>
      <protection/>
    </xf>
    <xf numFmtId="189" fontId="31" fillId="24" borderId="15" xfId="53" applyNumberFormat="1" applyFont="1" applyFill="1" applyBorder="1" applyAlignment="1">
      <alignment vertical="center"/>
      <protection/>
    </xf>
    <xf numFmtId="0" fontId="32" fillId="25" borderId="52" xfId="53" applyFont="1" applyFill="1" applyBorder="1" applyAlignment="1">
      <alignment horizontal="left" vertical="center" wrapText="1"/>
      <protection/>
    </xf>
    <xf numFmtId="0" fontId="30" fillId="25" borderId="11" xfId="53" applyFont="1" applyFill="1" applyBorder="1" applyAlignment="1">
      <alignment vertical="center"/>
      <protection/>
    </xf>
    <xf numFmtId="0" fontId="31" fillId="25" borderId="16" xfId="53" applyFont="1" applyFill="1" applyBorder="1" applyAlignment="1">
      <alignment vertical="center"/>
      <protection/>
    </xf>
    <xf numFmtId="0" fontId="30" fillId="25" borderId="42" xfId="53" applyFont="1" applyFill="1" applyBorder="1" applyAlignment="1">
      <alignment vertical="center"/>
      <protection/>
    </xf>
    <xf numFmtId="0" fontId="31" fillId="25" borderId="15" xfId="53" applyFont="1" applyFill="1" applyBorder="1" applyAlignment="1">
      <alignment vertical="center"/>
      <protection/>
    </xf>
    <xf numFmtId="0" fontId="30" fillId="25" borderId="11" xfId="53" applyFont="1" applyFill="1" applyBorder="1" applyAlignment="1">
      <alignment horizontal="center" vertical="center"/>
      <protection/>
    </xf>
    <xf numFmtId="2" fontId="31" fillId="24" borderId="15" xfId="53" applyNumberFormat="1" applyFont="1" applyFill="1" applyBorder="1" applyAlignment="1">
      <alignment vertical="center"/>
      <protection/>
    </xf>
    <xf numFmtId="0" fontId="34" fillId="0" borderId="16" xfId="53" applyFont="1" applyBorder="1" applyAlignment="1">
      <alignment vertical="center"/>
      <protection/>
    </xf>
    <xf numFmtId="0" fontId="32" fillId="24" borderId="46" xfId="53" applyFont="1" applyFill="1" applyBorder="1" applyAlignment="1">
      <alignment horizontal="left" vertical="center" wrapText="1"/>
      <protection/>
    </xf>
    <xf numFmtId="0" fontId="30" fillId="24" borderId="58" xfId="53" applyFont="1" applyFill="1" applyBorder="1" applyAlignment="1">
      <alignment horizontal="left" vertical="center" wrapText="1"/>
      <protection/>
    </xf>
    <xf numFmtId="0" fontId="32" fillId="24" borderId="24" xfId="53" applyFont="1" applyFill="1" applyBorder="1" applyAlignment="1">
      <alignment horizontal="left" vertical="center" wrapText="1"/>
      <protection/>
    </xf>
    <xf numFmtId="0" fontId="30" fillId="0" borderId="59" xfId="53" applyFont="1" applyFill="1" applyBorder="1" applyAlignment="1">
      <alignment horizontal="left" vertical="center" wrapText="1"/>
      <protection/>
    </xf>
    <xf numFmtId="0" fontId="30" fillId="24" borderId="21" xfId="53" applyFont="1" applyFill="1" applyBorder="1" applyAlignment="1">
      <alignment vertical="center"/>
      <protection/>
    </xf>
    <xf numFmtId="0" fontId="31" fillId="0" borderId="23" xfId="53" applyFont="1" applyBorder="1" applyAlignment="1">
      <alignment vertical="center"/>
      <protection/>
    </xf>
    <xf numFmtId="0" fontId="30" fillId="24" borderId="60" xfId="53" applyFont="1" applyFill="1" applyBorder="1" applyAlignment="1">
      <alignment vertical="center"/>
      <protection/>
    </xf>
    <xf numFmtId="0" fontId="31" fillId="0" borderId="61" xfId="53" applyFont="1" applyBorder="1" applyAlignment="1">
      <alignment vertical="center"/>
      <protection/>
    </xf>
    <xf numFmtId="0" fontId="30" fillId="0" borderId="21" xfId="53" applyFont="1" applyBorder="1" applyAlignment="1">
      <alignment vertical="center"/>
      <protection/>
    </xf>
    <xf numFmtId="2" fontId="40" fillId="24" borderId="16" xfId="53" applyNumberFormat="1" applyFont="1" applyFill="1" applyBorder="1" applyAlignment="1">
      <alignment vertical="center"/>
      <protection/>
    </xf>
    <xf numFmtId="2" fontId="40" fillId="24" borderId="15" xfId="53" applyNumberFormat="1" applyFont="1" applyFill="1" applyBorder="1" applyAlignment="1">
      <alignment vertical="center"/>
      <protection/>
    </xf>
    <xf numFmtId="2" fontId="46" fillId="24" borderId="15" xfId="53" applyNumberFormat="1" applyFont="1" applyFill="1" applyBorder="1" applyAlignment="1">
      <alignment vertical="center"/>
      <protection/>
    </xf>
    <xf numFmtId="189" fontId="40" fillId="24" borderId="15" xfId="53" applyNumberFormat="1" applyFont="1" applyFill="1" applyBorder="1" applyAlignment="1">
      <alignment vertical="center"/>
      <protection/>
    </xf>
    <xf numFmtId="189" fontId="36" fillId="24" borderId="11" xfId="53" applyNumberFormat="1" applyFont="1" applyFill="1" applyBorder="1" applyAlignment="1">
      <alignment vertical="center"/>
      <protection/>
    </xf>
    <xf numFmtId="2" fontId="46" fillId="24" borderId="16" xfId="53" applyNumberFormat="1" applyFont="1" applyFill="1" applyBorder="1" applyAlignment="1">
      <alignment vertical="center"/>
      <protection/>
    </xf>
    <xf numFmtId="189" fontId="30" fillId="24" borderId="11" xfId="53" applyNumberFormat="1" applyFont="1" applyFill="1" applyBorder="1" applyAlignment="1">
      <alignment horizontal="center" vertical="center"/>
      <protection/>
    </xf>
    <xf numFmtId="0" fontId="31" fillId="24" borderId="16" xfId="53" applyFont="1" applyFill="1" applyBorder="1" applyAlignment="1">
      <alignment horizontal="center" vertical="center"/>
      <protection/>
    </xf>
    <xf numFmtId="0" fontId="31" fillId="25" borderId="16" xfId="53" applyFont="1" applyFill="1" applyBorder="1" applyAlignment="1">
      <alignment horizontal="center" vertical="center"/>
      <protection/>
    </xf>
    <xf numFmtId="189" fontId="31" fillId="24" borderId="16" xfId="53" applyNumberFormat="1" applyFont="1" applyFill="1" applyBorder="1" applyAlignment="1">
      <alignment horizontal="center" vertical="center"/>
      <protection/>
    </xf>
    <xf numFmtId="2" fontId="31" fillId="24" borderId="16" xfId="53" applyNumberFormat="1" applyFont="1" applyFill="1" applyBorder="1" applyAlignment="1">
      <alignment horizontal="center" vertical="center"/>
      <protection/>
    </xf>
    <xf numFmtId="0" fontId="31" fillId="24" borderId="23" xfId="53" applyFont="1" applyFill="1" applyBorder="1" applyAlignment="1">
      <alignment horizontal="center" vertical="center"/>
      <protection/>
    </xf>
    <xf numFmtId="2" fontId="30" fillId="24" borderId="11" xfId="53" applyNumberFormat="1" applyFont="1" applyFill="1" applyBorder="1" applyAlignment="1">
      <alignment horizontal="center" vertical="center"/>
      <protection/>
    </xf>
    <xf numFmtId="0" fontId="48" fillId="0" borderId="62" xfId="53" applyFont="1" applyBorder="1" applyAlignment="1">
      <alignment vertical="center" wrapText="1"/>
      <protection/>
    </xf>
    <xf numFmtId="1" fontId="31" fillId="24" borderId="16" xfId="53" applyNumberFormat="1" applyFont="1" applyFill="1" applyBorder="1" applyAlignment="1">
      <alignment horizontal="center" vertical="center"/>
      <protection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0" fillId="0" borderId="41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0" fillId="24" borderId="43" xfId="0" applyFont="1" applyFill="1" applyBorder="1" applyAlignment="1">
      <alignment horizontal="center" vertical="center"/>
    </xf>
    <xf numFmtId="0" fontId="30" fillId="24" borderId="41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34" fillId="24" borderId="56" xfId="0" applyFont="1" applyFill="1" applyBorder="1" applyAlignment="1">
      <alignment horizontal="center" vertical="center"/>
    </xf>
    <xf numFmtId="0" fontId="34" fillId="24" borderId="44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center" vertical="center"/>
    </xf>
    <xf numFmtId="0" fontId="36" fillId="22" borderId="68" xfId="0" applyFont="1" applyFill="1" applyBorder="1" applyAlignment="1">
      <alignment horizontal="center" vertical="center"/>
    </xf>
    <xf numFmtId="0" fontId="36" fillId="22" borderId="29" xfId="0" applyFont="1" applyFill="1" applyBorder="1" applyAlignment="1">
      <alignment horizontal="center" vertical="center"/>
    </xf>
    <xf numFmtId="0" fontId="36" fillId="22" borderId="28" xfId="0" applyFont="1" applyFill="1" applyBorder="1" applyAlignment="1">
      <alignment horizontal="center" vertical="center"/>
    </xf>
    <xf numFmtId="0" fontId="36" fillId="22" borderId="49" xfId="0" applyFont="1" applyFill="1" applyBorder="1" applyAlignment="1">
      <alignment horizontal="center" vertical="center"/>
    </xf>
    <xf numFmtId="0" fontId="36" fillId="3" borderId="68" xfId="0" applyFont="1" applyFill="1" applyBorder="1" applyAlignment="1">
      <alignment horizontal="center" vertical="center"/>
    </xf>
    <xf numFmtId="0" fontId="36" fillId="3" borderId="29" xfId="0" applyFont="1" applyFill="1" applyBorder="1" applyAlignment="1">
      <alignment horizontal="center" vertical="center"/>
    </xf>
    <xf numFmtId="0" fontId="37" fillId="0" borderId="7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37" fillId="0" borderId="72" xfId="0" applyFont="1" applyBorder="1" applyAlignment="1">
      <alignment horizontal="center"/>
    </xf>
    <xf numFmtId="0" fontId="36" fillId="3" borderId="28" xfId="0" applyFont="1" applyFill="1" applyBorder="1" applyAlignment="1">
      <alignment horizontal="center" vertical="center"/>
    </xf>
    <xf numFmtId="0" fontId="36" fillId="3" borderId="49" xfId="0" applyFont="1" applyFill="1" applyBorder="1" applyAlignment="1">
      <alignment horizontal="center" vertical="center"/>
    </xf>
    <xf numFmtId="0" fontId="36" fillId="24" borderId="28" xfId="0" applyFont="1" applyFill="1" applyBorder="1" applyAlignment="1">
      <alignment horizontal="center" vertical="center" wrapText="1"/>
    </xf>
    <xf numFmtId="0" fontId="36" fillId="24" borderId="49" xfId="0" applyFont="1" applyFill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" fillId="24" borderId="52" xfId="0" applyFont="1" applyFill="1" applyBorder="1" applyAlignment="1">
      <alignment horizontal="center" vertical="center"/>
    </xf>
    <xf numFmtId="0" fontId="3" fillId="24" borderId="63" xfId="0" applyFont="1" applyFill="1" applyBorder="1" applyAlignment="1">
      <alignment horizontal="center" vertical="center"/>
    </xf>
    <xf numFmtId="0" fontId="3" fillId="24" borderId="64" xfId="0" applyFont="1" applyFill="1" applyBorder="1" applyAlignment="1">
      <alignment horizontal="center" vertical="center"/>
    </xf>
    <xf numFmtId="0" fontId="36" fillId="3" borderId="68" xfId="53" applyFont="1" applyFill="1" applyBorder="1" applyAlignment="1">
      <alignment horizontal="center" vertical="center"/>
      <protection/>
    </xf>
    <xf numFmtId="0" fontId="36" fillId="3" borderId="29" xfId="53" applyFont="1" applyFill="1" applyBorder="1" applyAlignment="1">
      <alignment horizontal="center" vertical="center"/>
      <protection/>
    </xf>
    <xf numFmtId="0" fontId="36" fillId="22" borderId="28" xfId="53" applyFont="1" applyFill="1" applyBorder="1" applyAlignment="1">
      <alignment horizontal="center" vertical="center"/>
      <protection/>
    </xf>
    <xf numFmtId="0" fontId="36" fillId="22" borderId="49" xfId="53" applyFont="1" applyFill="1" applyBorder="1" applyAlignment="1">
      <alignment horizontal="center" vertical="center"/>
      <protection/>
    </xf>
    <xf numFmtId="0" fontId="6" fillId="0" borderId="0" xfId="53" applyFont="1" applyBorder="1" applyAlignment="1">
      <alignment horizontal="left" vertical="center"/>
      <protection/>
    </xf>
    <xf numFmtId="0" fontId="30" fillId="24" borderId="43" xfId="53" applyFont="1" applyFill="1" applyBorder="1" applyAlignment="1">
      <alignment horizontal="center" vertical="center"/>
      <protection/>
    </xf>
    <xf numFmtId="0" fontId="30" fillId="24" borderId="41" xfId="53" applyFont="1" applyFill="1" applyBorder="1" applyAlignment="1">
      <alignment horizontal="center" vertical="center"/>
      <protection/>
    </xf>
    <xf numFmtId="0" fontId="30" fillId="24" borderId="12" xfId="53" applyFont="1" applyFill="1" applyBorder="1" applyAlignment="1">
      <alignment horizontal="center" vertical="center"/>
      <protection/>
    </xf>
    <xf numFmtId="0" fontId="34" fillId="24" borderId="56" xfId="53" applyFont="1" applyFill="1" applyBorder="1" applyAlignment="1">
      <alignment horizontal="center" vertical="center"/>
      <protection/>
    </xf>
    <xf numFmtId="0" fontId="34" fillId="24" borderId="44" xfId="53" applyFont="1" applyFill="1" applyBorder="1" applyAlignment="1">
      <alignment horizontal="center" vertical="center"/>
      <protection/>
    </xf>
    <xf numFmtId="0" fontId="34" fillId="24" borderId="17" xfId="53" applyFont="1" applyFill="1" applyBorder="1" applyAlignment="1">
      <alignment horizontal="center" vertical="center"/>
      <protection/>
    </xf>
    <xf numFmtId="0" fontId="36" fillId="22" borderId="68" xfId="53" applyFont="1" applyFill="1" applyBorder="1" applyAlignment="1">
      <alignment horizontal="center" vertical="center"/>
      <protection/>
    </xf>
    <xf numFmtId="0" fontId="36" fillId="22" borderId="29" xfId="53" applyFont="1" applyFill="1" applyBorder="1" applyAlignment="1">
      <alignment horizontal="center" vertical="center"/>
      <protection/>
    </xf>
    <xf numFmtId="0" fontId="36" fillId="0" borderId="28" xfId="53" applyFont="1" applyBorder="1" applyAlignment="1">
      <alignment horizontal="center" vertical="center" wrapText="1"/>
      <protection/>
    </xf>
    <xf numFmtId="0" fontId="36" fillId="0" borderId="49" xfId="53" applyFont="1" applyBorder="1" applyAlignment="1">
      <alignment horizontal="center" vertical="center" wrapText="1"/>
      <protection/>
    </xf>
    <xf numFmtId="0" fontId="36" fillId="24" borderId="28" xfId="53" applyFont="1" applyFill="1" applyBorder="1" applyAlignment="1">
      <alignment horizontal="center" vertical="center" wrapText="1"/>
      <protection/>
    </xf>
    <xf numFmtId="0" fontId="36" fillId="24" borderId="49" xfId="53" applyFont="1" applyFill="1" applyBorder="1" applyAlignment="1">
      <alignment horizontal="center" vertical="center" wrapText="1"/>
      <protection/>
    </xf>
    <xf numFmtId="0" fontId="3" fillId="24" borderId="52" xfId="53" applyFont="1" applyFill="1" applyBorder="1" applyAlignment="1">
      <alignment horizontal="center" vertical="center"/>
      <protection/>
    </xf>
    <xf numFmtId="0" fontId="3" fillId="24" borderId="63" xfId="53" applyFont="1" applyFill="1" applyBorder="1" applyAlignment="1">
      <alignment horizontal="center" vertical="center"/>
      <protection/>
    </xf>
    <xf numFmtId="0" fontId="3" fillId="24" borderId="64" xfId="53" applyFont="1" applyFill="1" applyBorder="1" applyAlignment="1">
      <alignment horizontal="center" vertical="center"/>
      <protection/>
    </xf>
    <xf numFmtId="0" fontId="37" fillId="0" borderId="71" xfId="53" applyFont="1" applyBorder="1" applyAlignment="1">
      <alignment horizontal="center"/>
      <protection/>
    </xf>
    <xf numFmtId="0" fontId="0" fillId="0" borderId="72" xfId="53" applyBorder="1" applyAlignment="1">
      <alignment horizontal="center"/>
      <protection/>
    </xf>
    <xf numFmtId="0" fontId="37" fillId="0" borderId="72" xfId="53" applyFont="1" applyBorder="1" applyAlignment="1">
      <alignment horizontal="center"/>
      <protection/>
    </xf>
    <xf numFmtId="0" fontId="36" fillId="3" borderId="28" xfId="53" applyFont="1" applyFill="1" applyBorder="1" applyAlignment="1">
      <alignment horizontal="center" vertical="center"/>
      <protection/>
    </xf>
    <xf numFmtId="0" fontId="36" fillId="3" borderId="49" xfId="53" applyFont="1" applyFill="1" applyBorder="1" applyAlignment="1">
      <alignment horizontal="center" vertical="center"/>
      <protection/>
    </xf>
    <xf numFmtId="0" fontId="28" fillId="24" borderId="0" xfId="0" applyFont="1" applyFill="1" applyAlignment="1">
      <alignment wrapText="1"/>
    </xf>
    <xf numFmtId="0" fontId="28" fillId="24" borderId="0" xfId="0" applyFont="1" applyFill="1" applyAlignment="1">
      <alignment/>
    </xf>
    <xf numFmtId="0" fontId="28" fillId="0" borderId="0" xfId="0" applyFont="1" applyAlignment="1">
      <alignment/>
    </xf>
    <xf numFmtId="0" fontId="3" fillId="0" borderId="5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72" xfId="0" applyFont="1" applyBorder="1" applyAlignment="1">
      <alignment/>
    </xf>
    <xf numFmtId="0" fontId="0" fillId="0" borderId="72" xfId="0" applyBorder="1" applyAlignment="1">
      <alignment/>
    </xf>
    <xf numFmtId="0" fontId="28" fillId="0" borderId="72" xfId="0" applyFont="1" applyBorder="1" applyAlignment="1">
      <alignment/>
    </xf>
    <xf numFmtId="0" fontId="5" fillId="0" borderId="0" xfId="0" applyFont="1" applyAlignment="1">
      <alignment/>
    </xf>
    <xf numFmtId="0" fontId="29" fillId="0" borderId="34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33" fillId="0" borderId="34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30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2:E69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28.00390625" style="0" customWidth="1"/>
    <col min="2" max="2" width="29.28125" style="0" customWidth="1"/>
    <col min="3" max="3" width="30.140625" style="0" customWidth="1"/>
    <col min="4" max="4" width="29.140625" style="0" customWidth="1"/>
    <col min="5" max="5" width="28.8515625" style="0" customWidth="1"/>
  </cols>
  <sheetData>
    <row r="1" ht="13.5" thickBot="1"/>
    <row r="2" spans="1:5" ht="18" customHeight="1">
      <c r="A2" s="93"/>
      <c r="B2" s="94"/>
      <c r="C2" s="95" t="s">
        <v>167</v>
      </c>
      <c r="D2" s="419" t="s">
        <v>398</v>
      </c>
      <c r="E2" s="420"/>
    </row>
    <row r="3" spans="1:5" ht="0.75" customHeight="1" thickBot="1">
      <c r="A3" s="96"/>
      <c r="B3" s="97"/>
      <c r="C3" s="97"/>
      <c r="D3" s="97"/>
      <c r="E3" s="98"/>
    </row>
    <row r="4" spans="1:5" ht="12.75">
      <c r="A4" s="99" t="s">
        <v>33</v>
      </c>
      <c r="B4" s="100" t="s">
        <v>34</v>
      </c>
      <c r="C4" s="100" t="s">
        <v>35</v>
      </c>
      <c r="D4" s="100" t="s">
        <v>36</v>
      </c>
      <c r="E4" s="101" t="s">
        <v>37</v>
      </c>
    </row>
    <row r="5" spans="1:5" ht="13.5" thickBot="1">
      <c r="A5" s="102" t="s">
        <v>38</v>
      </c>
      <c r="B5" s="103" t="s">
        <v>38</v>
      </c>
      <c r="C5" s="103" t="s">
        <v>38</v>
      </c>
      <c r="D5" s="103" t="s">
        <v>38</v>
      </c>
      <c r="E5" s="104" t="s">
        <v>38</v>
      </c>
    </row>
    <row r="6" spans="1:5" ht="13.5" thickBot="1">
      <c r="A6" s="430" t="s">
        <v>39</v>
      </c>
      <c r="B6" s="431"/>
      <c r="C6" s="431"/>
      <c r="D6" s="431"/>
      <c r="E6" s="432"/>
    </row>
    <row r="7" spans="1:5" ht="29.25" customHeight="1">
      <c r="A7" s="107" t="s">
        <v>293</v>
      </c>
      <c r="B7" s="106" t="s">
        <v>242</v>
      </c>
      <c r="C7" s="106" t="s">
        <v>93</v>
      </c>
      <c r="D7" s="107" t="s">
        <v>293</v>
      </c>
      <c r="E7" s="108" t="s">
        <v>64</v>
      </c>
    </row>
    <row r="8" spans="1:5" ht="14.25" customHeight="1">
      <c r="A8" s="109" t="s">
        <v>294</v>
      </c>
      <c r="B8" s="110" t="s">
        <v>56</v>
      </c>
      <c r="C8" s="110" t="s">
        <v>56</v>
      </c>
      <c r="D8" s="110" t="s">
        <v>56</v>
      </c>
      <c r="E8" s="111" t="s">
        <v>43</v>
      </c>
    </row>
    <row r="9" spans="1:5" ht="14.25" customHeight="1" thickBot="1">
      <c r="A9" s="112" t="s">
        <v>295</v>
      </c>
      <c r="B9" s="110" t="s">
        <v>84</v>
      </c>
      <c r="C9" s="113" t="s">
        <v>87</v>
      </c>
      <c r="D9" s="114" t="s">
        <v>69</v>
      </c>
      <c r="E9" s="111" t="s">
        <v>84</v>
      </c>
    </row>
    <row r="10" spans="1:5" ht="15.75" customHeight="1" thickBot="1">
      <c r="A10" s="424" t="s">
        <v>154</v>
      </c>
      <c r="B10" s="425"/>
      <c r="C10" s="425"/>
      <c r="D10" s="425"/>
      <c r="E10" s="426"/>
    </row>
    <row r="11" spans="1:5" ht="15.75" customHeight="1" thickBot="1">
      <c r="A11" s="125" t="s">
        <v>289</v>
      </c>
      <c r="B11" s="118" t="s">
        <v>399</v>
      </c>
      <c r="C11" s="119" t="s">
        <v>292</v>
      </c>
      <c r="D11" s="118" t="s">
        <v>399</v>
      </c>
      <c r="E11" s="299" t="s">
        <v>289</v>
      </c>
    </row>
    <row r="12" spans="1:5" ht="13.5" thickBot="1">
      <c r="A12" s="131" t="s">
        <v>345</v>
      </c>
      <c r="B12" s="110" t="s">
        <v>292</v>
      </c>
      <c r="C12" s="119"/>
      <c r="D12" s="139" t="s">
        <v>289</v>
      </c>
      <c r="E12" s="300"/>
    </row>
    <row r="13" spans="1:5" ht="13.5" thickBot="1">
      <c r="A13" s="430" t="s">
        <v>40</v>
      </c>
      <c r="B13" s="431"/>
      <c r="C13" s="431"/>
      <c r="D13" s="431"/>
      <c r="E13" s="432"/>
    </row>
    <row r="14" spans="1:5" ht="24" customHeight="1">
      <c r="A14" s="105" t="s">
        <v>296</v>
      </c>
      <c r="B14" s="106" t="s">
        <v>144</v>
      </c>
      <c r="C14" s="288" t="s">
        <v>402</v>
      </c>
      <c r="D14" s="106" t="s">
        <v>404</v>
      </c>
      <c r="E14" s="293" t="s">
        <v>402</v>
      </c>
    </row>
    <row r="15" spans="1:5" ht="36.75" customHeight="1">
      <c r="A15" s="123" t="s">
        <v>297</v>
      </c>
      <c r="B15" s="114" t="s">
        <v>66</v>
      </c>
      <c r="C15" s="114" t="s">
        <v>403</v>
      </c>
      <c r="D15" s="114" t="s">
        <v>85</v>
      </c>
      <c r="E15" s="122" t="s">
        <v>82</v>
      </c>
    </row>
    <row r="16" spans="1:5" ht="12.75">
      <c r="A16" s="123" t="s">
        <v>67</v>
      </c>
      <c r="B16" s="289" t="s">
        <v>156</v>
      </c>
      <c r="C16" s="114" t="s">
        <v>253</v>
      </c>
      <c r="D16" s="114" t="s">
        <v>279</v>
      </c>
      <c r="E16" s="122" t="s">
        <v>55</v>
      </c>
    </row>
    <row r="17" spans="1:5" ht="25.5">
      <c r="A17" s="130" t="s">
        <v>83</v>
      </c>
      <c r="B17" s="114" t="s">
        <v>288</v>
      </c>
      <c r="C17" s="114" t="s">
        <v>340</v>
      </c>
      <c r="D17" s="114" t="s">
        <v>51</v>
      </c>
      <c r="E17" s="122" t="s">
        <v>86</v>
      </c>
    </row>
    <row r="18" spans="1:5" ht="15.75" customHeight="1">
      <c r="A18" s="112" t="s">
        <v>141</v>
      </c>
      <c r="B18" s="110" t="s">
        <v>54</v>
      </c>
      <c r="C18" s="290" t="s">
        <v>52</v>
      </c>
      <c r="D18" s="114" t="s">
        <v>141</v>
      </c>
      <c r="E18" s="291" t="s">
        <v>45</v>
      </c>
    </row>
    <row r="19" spans="1:5" ht="15" customHeight="1">
      <c r="A19" s="109" t="s">
        <v>45</v>
      </c>
      <c r="B19" s="292" t="s">
        <v>45</v>
      </c>
      <c r="C19" s="113" t="s">
        <v>45</v>
      </c>
      <c r="D19" s="110" t="s">
        <v>45</v>
      </c>
      <c r="E19" s="291" t="s">
        <v>46</v>
      </c>
    </row>
    <row r="20" spans="1:5" ht="15" customHeight="1">
      <c r="A20" s="109" t="s">
        <v>405</v>
      </c>
      <c r="B20" s="292" t="s">
        <v>405</v>
      </c>
      <c r="C20" s="110" t="s">
        <v>405</v>
      </c>
      <c r="D20" s="110" t="s">
        <v>405</v>
      </c>
      <c r="E20" s="338" t="s">
        <v>405</v>
      </c>
    </row>
    <row r="21" spans="1:5" ht="15" customHeight="1">
      <c r="A21" s="109" t="s">
        <v>46</v>
      </c>
      <c r="B21" s="292" t="s">
        <v>46</v>
      </c>
      <c r="C21" s="110" t="s">
        <v>46</v>
      </c>
      <c r="D21" s="110" t="s">
        <v>46</v>
      </c>
      <c r="E21" s="338"/>
    </row>
    <row r="22" spans="1:5" ht="14.25" customHeight="1" thickBot="1">
      <c r="A22" s="344"/>
      <c r="B22" s="120"/>
      <c r="C22" s="119" t="s">
        <v>412</v>
      </c>
      <c r="D22" s="119"/>
      <c r="E22" s="67"/>
    </row>
    <row r="23" spans="1:5" ht="13.5" thickBot="1">
      <c r="A23" s="430" t="s">
        <v>41</v>
      </c>
      <c r="B23" s="431"/>
      <c r="C23" s="431"/>
      <c r="D23" s="431"/>
      <c r="E23" s="432"/>
    </row>
    <row r="24" spans="1:5" ht="12.75">
      <c r="A24" s="125" t="s">
        <v>61</v>
      </c>
      <c r="B24" s="126" t="s">
        <v>81</v>
      </c>
      <c r="C24" s="126" t="s">
        <v>49</v>
      </c>
      <c r="D24" s="118" t="s">
        <v>61</v>
      </c>
      <c r="E24" s="127" t="s">
        <v>81</v>
      </c>
    </row>
    <row r="25" spans="1:5" ht="12.75">
      <c r="A25" s="109" t="s">
        <v>150</v>
      </c>
      <c r="B25" s="110" t="s">
        <v>50</v>
      </c>
      <c r="C25" s="110" t="s">
        <v>88</v>
      </c>
      <c r="D25" s="110" t="s">
        <v>281</v>
      </c>
      <c r="E25" s="111" t="s">
        <v>47</v>
      </c>
    </row>
    <row r="26" spans="1:5" ht="13.5" thickBot="1">
      <c r="A26" s="115"/>
      <c r="B26" s="103"/>
      <c r="C26" s="335" t="s">
        <v>346</v>
      </c>
      <c r="D26" s="103"/>
      <c r="E26" s="121" t="s">
        <v>406</v>
      </c>
    </row>
    <row r="27" spans="1:5" ht="13.5" thickBot="1">
      <c r="A27" s="430" t="s">
        <v>42</v>
      </c>
      <c r="B27" s="431"/>
      <c r="C27" s="431"/>
      <c r="D27" s="431"/>
      <c r="E27" s="432"/>
    </row>
    <row r="28" spans="1:5" ht="25.5">
      <c r="A28" s="322" t="s">
        <v>265</v>
      </c>
      <c r="B28" s="106" t="s">
        <v>401</v>
      </c>
      <c r="C28" s="107" t="s">
        <v>290</v>
      </c>
      <c r="D28" s="288" t="s">
        <v>266</v>
      </c>
      <c r="E28" s="108" t="s">
        <v>267</v>
      </c>
    </row>
    <row r="29" spans="1:5" ht="27" customHeight="1">
      <c r="A29" s="112" t="s">
        <v>155</v>
      </c>
      <c r="B29" s="128" t="s">
        <v>70</v>
      </c>
      <c r="C29" s="114" t="s">
        <v>268</v>
      </c>
      <c r="D29" s="114" t="s">
        <v>92</v>
      </c>
      <c r="E29" s="111" t="s">
        <v>89</v>
      </c>
    </row>
    <row r="30" spans="1:5" ht="12.75">
      <c r="A30" s="123" t="s">
        <v>400</v>
      </c>
      <c r="B30" s="114" t="s">
        <v>51</v>
      </c>
      <c r="C30" s="114" t="s">
        <v>90</v>
      </c>
      <c r="D30" s="129" t="s">
        <v>53</v>
      </c>
      <c r="E30" s="122" t="s">
        <v>91</v>
      </c>
    </row>
    <row r="31" spans="1:5" ht="12.75">
      <c r="A31" s="123" t="s">
        <v>48</v>
      </c>
      <c r="B31" s="110" t="s">
        <v>63</v>
      </c>
      <c r="C31" s="124" t="s">
        <v>48</v>
      </c>
      <c r="D31" s="110" t="s">
        <v>44</v>
      </c>
      <c r="E31" s="111" t="s">
        <v>48</v>
      </c>
    </row>
    <row r="32" spans="1:5" ht="12.75">
      <c r="A32" s="130" t="s">
        <v>45</v>
      </c>
      <c r="B32" s="110" t="s">
        <v>48</v>
      </c>
      <c r="C32" s="110" t="s">
        <v>157</v>
      </c>
      <c r="D32" s="110" t="s">
        <v>45</v>
      </c>
      <c r="E32" s="239" t="s">
        <v>325</v>
      </c>
    </row>
    <row r="33" spans="1:5" ht="15.75" customHeight="1">
      <c r="A33" s="109" t="s">
        <v>46</v>
      </c>
      <c r="B33" s="110" t="s">
        <v>143</v>
      </c>
      <c r="C33" s="131" t="s">
        <v>142</v>
      </c>
      <c r="D33" s="110" t="s">
        <v>46</v>
      </c>
      <c r="E33" s="111" t="s">
        <v>143</v>
      </c>
    </row>
    <row r="34" spans="1:5" ht="15.75" customHeight="1">
      <c r="A34" s="323" t="s">
        <v>142</v>
      </c>
      <c r="B34" s="284" t="s">
        <v>142</v>
      </c>
      <c r="C34" s="114" t="s">
        <v>241</v>
      </c>
      <c r="D34" s="128" t="s">
        <v>241</v>
      </c>
      <c r="E34" s="285" t="s">
        <v>142</v>
      </c>
    </row>
    <row r="35" spans="1:5" ht="15.75" customHeight="1" thickBot="1">
      <c r="A35" s="324" t="s">
        <v>241</v>
      </c>
      <c r="B35" s="116" t="s">
        <v>241</v>
      </c>
      <c r="C35" s="103" t="s">
        <v>254</v>
      </c>
      <c r="D35" s="336"/>
      <c r="E35" s="132" t="s">
        <v>241</v>
      </c>
    </row>
    <row r="36" spans="1:5" ht="15.75" customHeight="1">
      <c r="A36" s="319"/>
      <c r="B36" s="319"/>
      <c r="C36" s="321"/>
      <c r="D36" s="319"/>
      <c r="E36" s="320"/>
    </row>
    <row r="37" spans="1:5" ht="15.75" customHeight="1">
      <c r="A37" s="319"/>
      <c r="B37" s="319"/>
      <c r="C37" s="321"/>
      <c r="D37" s="319"/>
      <c r="E37" s="320"/>
    </row>
    <row r="38" spans="1:5" ht="15.75" customHeight="1" thickBot="1">
      <c r="A38" s="317"/>
      <c r="B38" s="317"/>
      <c r="C38" s="318"/>
      <c r="D38" s="319"/>
      <c r="E38" s="320"/>
    </row>
    <row r="39" spans="1:5" ht="18.75" customHeight="1" thickBot="1">
      <c r="A39" s="133"/>
      <c r="B39" s="134"/>
      <c r="C39" s="117" t="s">
        <v>168</v>
      </c>
      <c r="D39" s="419" t="s">
        <v>398</v>
      </c>
      <c r="E39" s="420"/>
    </row>
    <row r="40" spans="1:5" ht="13.5" thickBot="1">
      <c r="A40" s="135" t="s">
        <v>33</v>
      </c>
      <c r="B40" s="136" t="s">
        <v>34</v>
      </c>
      <c r="C40" s="136" t="s">
        <v>35</v>
      </c>
      <c r="D40" s="136" t="s">
        <v>36</v>
      </c>
      <c r="E40" s="137" t="s">
        <v>37</v>
      </c>
    </row>
    <row r="41" spans="1:5" ht="13.5" thickBot="1">
      <c r="A41" s="138" t="s">
        <v>38</v>
      </c>
      <c r="B41" s="139" t="s">
        <v>38</v>
      </c>
      <c r="C41" s="139" t="s">
        <v>38</v>
      </c>
      <c r="D41" s="139" t="s">
        <v>38</v>
      </c>
      <c r="E41" s="140" t="s">
        <v>38</v>
      </c>
    </row>
    <row r="42" spans="1:5" ht="13.5" thickBot="1">
      <c r="A42" s="421" t="s">
        <v>39</v>
      </c>
      <c r="B42" s="422"/>
      <c r="C42" s="422"/>
      <c r="D42" s="422"/>
      <c r="E42" s="423"/>
    </row>
    <row r="43" spans="1:5" ht="27.75" customHeight="1">
      <c r="A43" s="105" t="s">
        <v>299</v>
      </c>
      <c r="B43" s="106" t="s">
        <v>300</v>
      </c>
      <c r="C43" s="107" t="s">
        <v>293</v>
      </c>
      <c r="D43" s="106" t="s">
        <v>304</v>
      </c>
      <c r="E43" s="108" t="s">
        <v>305</v>
      </c>
    </row>
    <row r="44" spans="1:5" ht="16.5" customHeight="1">
      <c r="A44" s="112" t="s">
        <v>294</v>
      </c>
      <c r="B44" s="114" t="s">
        <v>301</v>
      </c>
      <c r="C44" s="129" t="s">
        <v>301</v>
      </c>
      <c r="D44" s="114" t="s">
        <v>294</v>
      </c>
      <c r="E44" s="122" t="s">
        <v>294</v>
      </c>
    </row>
    <row r="45" spans="1:5" ht="13.5" thickBot="1">
      <c r="A45" s="109" t="s">
        <v>295</v>
      </c>
      <c r="B45" s="110" t="s">
        <v>84</v>
      </c>
      <c r="C45" s="113" t="s">
        <v>302</v>
      </c>
      <c r="D45" s="110" t="s">
        <v>303</v>
      </c>
      <c r="E45" s="111" t="s">
        <v>84</v>
      </c>
    </row>
    <row r="46" spans="1:5" ht="13.5" thickBot="1">
      <c r="A46" s="424" t="s">
        <v>154</v>
      </c>
      <c r="B46" s="425"/>
      <c r="C46" s="425"/>
      <c r="D46" s="425"/>
      <c r="E46" s="426"/>
    </row>
    <row r="47" spans="1:5" ht="12.75">
      <c r="A47" s="238" t="s">
        <v>298</v>
      </c>
      <c r="B47" s="118" t="s">
        <v>399</v>
      </c>
      <c r="C47" s="118" t="s">
        <v>292</v>
      </c>
      <c r="D47" s="118" t="s">
        <v>399</v>
      </c>
      <c r="E47" s="316" t="s">
        <v>289</v>
      </c>
    </row>
    <row r="48" spans="1:5" ht="13.5" thickBot="1">
      <c r="A48" s="115" t="s">
        <v>289</v>
      </c>
      <c r="B48" s="119"/>
      <c r="C48" s="120"/>
      <c r="D48" s="119"/>
      <c r="E48" s="121"/>
    </row>
    <row r="49" spans="1:5" ht="13.5" thickBot="1">
      <c r="A49" s="427" t="s">
        <v>40</v>
      </c>
      <c r="B49" s="428"/>
      <c r="C49" s="428"/>
      <c r="D49" s="428"/>
      <c r="E49" s="429"/>
    </row>
    <row r="50" spans="1:5" ht="21.75" customHeight="1">
      <c r="A50" s="105" t="s">
        <v>296</v>
      </c>
      <c r="B50" s="337" t="s">
        <v>265</v>
      </c>
      <c r="C50" s="107" t="s">
        <v>290</v>
      </c>
      <c r="D50" s="106" t="s">
        <v>404</v>
      </c>
      <c r="E50" s="293" t="s">
        <v>319</v>
      </c>
    </row>
    <row r="51" spans="1:5" ht="30.75" customHeight="1">
      <c r="A51" s="112" t="s">
        <v>306</v>
      </c>
      <c r="B51" s="114" t="s">
        <v>311</v>
      </c>
      <c r="C51" s="114" t="s">
        <v>314</v>
      </c>
      <c r="D51" s="114" t="s">
        <v>317</v>
      </c>
      <c r="E51" s="122" t="s">
        <v>82</v>
      </c>
    </row>
    <row r="52" spans="1:5" ht="20.25" customHeight="1">
      <c r="A52" s="112" t="s">
        <v>307</v>
      </c>
      <c r="B52" s="114" t="s">
        <v>312</v>
      </c>
      <c r="C52" s="114" t="s">
        <v>408</v>
      </c>
      <c r="D52" s="114" t="s">
        <v>407</v>
      </c>
      <c r="E52" s="122" t="s">
        <v>320</v>
      </c>
    </row>
    <row r="53" spans="1:5" ht="19.5" customHeight="1">
      <c r="A53" s="109" t="s">
        <v>83</v>
      </c>
      <c r="B53" s="110" t="s">
        <v>315</v>
      </c>
      <c r="C53" s="110" t="s">
        <v>316</v>
      </c>
      <c r="D53" s="290" t="s">
        <v>53</v>
      </c>
      <c r="E53" s="111" t="s">
        <v>321</v>
      </c>
    </row>
    <row r="54" spans="1:5" ht="22.5" customHeight="1">
      <c r="A54" s="112" t="s">
        <v>308</v>
      </c>
      <c r="B54" s="129" t="s">
        <v>86</v>
      </c>
      <c r="C54" s="110" t="s">
        <v>309</v>
      </c>
      <c r="D54" s="114" t="s">
        <v>318</v>
      </c>
      <c r="E54" s="111" t="s">
        <v>322</v>
      </c>
    </row>
    <row r="55" spans="1:5" ht="17.25" customHeight="1">
      <c r="A55" s="109" t="s">
        <v>309</v>
      </c>
      <c r="B55" s="110" t="s">
        <v>309</v>
      </c>
      <c r="C55" s="110" t="s">
        <v>310</v>
      </c>
      <c r="D55" s="110" t="s">
        <v>309</v>
      </c>
      <c r="E55" s="122" t="s">
        <v>308</v>
      </c>
    </row>
    <row r="56" spans="1:5" ht="17.25" customHeight="1">
      <c r="A56" s="109" t="s">
        <v>405</v>
      </c>
      <c r="B56" s="292" t="s">
        <v>405</v>
      </c>
      <c r="C56" s="110" t="s">
        <v>405</v>
      </c>
      <c r="D56" s="110" t="s">
        <v>405</v>
      </c>
      <c r="E56" s="338" t="s">
        <v>405</v>
      </c>
    </row>
    <row r="57" spans="1:5" ht="17.25" customHeight="1" thickBot="1">
      <c r="A57" s="102" t="s">
        <v>310</v>
      </c>
      <c r="B57" s="103" t="s">
        <v>310</v>
      </c>
      <c r="C57" s="119"/>
      <c r="D57" s="103" t="s">
        <v>46</v>
      </c>
      <c r="E57" s="104" t="s">
        <v>323</v>
      </c>
    </row>
    <row r="58" spans="1:5" ht="13.5" thickBot="1">
      <c r="A58" s="421" t="s">
        <v>41</v>
      </c>
      <c r="B58" s="422"/>
      <c r="C58" s="422"/>
      <c r="D58" s="422"/>
      <c r="E58" s="423"/>
    </row>
    <row r="59" spans="1:5" ht="14.25" customHeight="1">
      <c r="A59" s="125" t="s">
        <v>324</v>
      </c>
      <c r="B59" s="126" t="s">
        <v>327</v>
      </c>
      <c r="C59" s="126" t="s">
        <v>49</v>
      </c>
      <c r="D59" s="106" t="s">
        <v>61</v>
      </c>
      <c r="E59" s="127" t="s">
        <v>327</v>
      </c>
    </row>
    <row r="60" spans="1:5" ht="16.5" customHeight="1">
      <c r="A60" s="339" t="s">
        <v>326</v>
      </c>
      <c r="B60" s="141" t="s">
        <v>328</v>
      </c>
      <c r="C60" s="110" t="s">
        <v>329</v>
      </c>
      <c r="D60" s="110" t="s">
        <v>330</v>
      </c>
      <c r="E60" s="239" t="s">
        <v>346</v>
      </c>
    </row>
    <row r="61" spans="1:5" ht="16.5" customHeight="1" thickBot="1">
      <c r="A61" s="340"/>
      <c r="B61" s="341"/>
      <c r="C61" s="103" t="s">
        <v>345</v>
      </c>
      <c r="D61" s="103"/>
      <c r="E61" s="132"/>
    </row>
    <row r="62" spans="1:5" ht="17.25" customHeight="1" thickBot="1">
      <c r="A62" s="427" t="s">
        <v>42</v>
      </c>
      <c r="B62" s="428"/>
      <c r="C62" s="428"/>
      <c r="D62" s="428"/>
      <c r="E62" s="429"/>
    </row>
    <row r="63" spans="1:5" ht="29.25" customHeight="1">
      <c r="A63" s="288" t="s">
        <v>402</v>
      </c>
      <c r="B63" s="288" t="s">
        <v>266</v>
      </c>
      <c r="C63" s="106" t="s">
        <v>313</v>
      </c>
      <c r="D63" s="288" t="s">
        <v>361</v>
      </c>
      <c r="E63" s="108" t="s">
        <v>267</v>
      </c>
    </row>
    <row r="64" spans="1:5" ht="25.5" customHeight="1">
      <c r="A64" s="244" t="s">
        <v>332</v>
      </c>
      <c r="B64" s="114" t="s">
        <v>410</v>
      </c>
      <c r="C64" s="114" t="s">
        <v>335</v>
      </c>
      <c r="D64" s="114" t="s">
        <v>339</v>
      </c>
      <c r="E64" s="122" t="s">
        <v>341</v>
      </c>
    </row>
    <row r="65" spans="1:5" ht="25.5">
      <c r="A65" s="123" t="s">
        <v>400</v>
      </c>
      <c r="B65" s="110" t="s">
        <v>334</v>
      </c>
      <c r="C65" s="114" t="s">
        <v>336</v>
      </c>
      <c r="D65" s="114" t="s">
        <v>409</v>
      </c>
      <c r="E65" s="122" t="s">
        <v>303</v>
      </c>
    </row>
    <row r="66" spans="1:5" ht="12.75">
      <c r="A66" s="112" t="s">
        <v>303</v>
      </c>
      <c r="B66" s="114" t="s">
        <v>295</v>
      </c>
      <c r="C66" s="114" t="s">
        <v>48</v>
      </c>
      <c r="D66" s="110" t="s">
        <v>295</v>
      </c>
      <c r="E66" s="122" t="s">
        <v>331</v>
      </c>
    </row>
    <row r="67" spans="1:5" ht="12.75">
      <c r="A67" s="109" t="s">
        <v>323</v>
      </c>
      <c r="B67" s="292" t="s">
        <v>309</v>
      </c>
      <c r="C67" s="110" t="s">
        <v>337</v>
      </c>
      <c r="D67" s="110" t="s">
        <v>323</v>
      </c>
      <c r="E67" s="291" t="s">
        <v>309</v>
      </c>
    </row>
    <row r="68" spans="1:5" ht="12.75">
      <c r="A68" s="315" t="s">
        <v>142</v>
      </c>
      <c r="B68" s="110" t="s">
        <v>310</v>
      </c>
      <c r="C68" s="110" t="s">
        <v>338</v>
      </c>
      <c r="D68" s="342" t="s">
        <v>142</v>
      </c>
      <c r="E68" s="111" t="s">
        <v>310</v>
      </c>
    </row>
    <row r="69" spans="1:5" ht="13.5" thickBot="1">
      <c r="A69" s="324" t="s">
        <v>333</v>
      </c>
      <c r="B69" s="116" t="s">
        <v>241</v>
      </c>
      <c r="C69" s="116" t="s">
        <v>241</v>
      </c>
      <c r="D69" s="343" t="s">
        <v>333</v>
      </c>
      <c r="E69" s="132" t="s">
        <v>241</v>
      </c>
    </row>
    <row r="70" ht="18" customHeight="1"/>
    <row r="71" ht="20.25" customHeight="1"/>
    <row r="73" ht="12.75" customHeight="1"/>
    <row r="74" ht="15" customHeight="1"/>
    <row r="75" ht="15" customHeight="1"/>
  </sheetData>
  <sheetProtection/>
  <mergeCells count="12">
    <mergeCell ref="D2:E2"/>
    <mergeCell ref="A6:E6"/>
    <mergeCell ref="A10:E10"/>
    <mergeCell ref="A13:E13"/>
    <mergeCell ref="A23:E23"/>
    <mergeCell ref="A27:E27"/>
    <mergeCell ref="D39:E39"/>
    <mergeCell ref="A42:E42"/>
    <mergeCell ref="A46:E46"/>
    <mergeCell ref="A49:E49"/>
    <mergeCell ref="A58:E58"/>
    <mergeCell ref="A62:E62"/>
  </mergeCells>
  <printOptions/>
  <pageMargins left="0.21" right="0.18" top="0.17" bottom="0.17" header="0.17" footer="0.17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CC"/>
  </sheetPr>
  <dimension ref="A1:J34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8.57421875" style="0" customWidth="1"/>
    <col min="2" max="2" width="38.421875" style="0" customWidth="1"/>
    <col min="3" max="3" width="10.57421875" style="0" customWidth="1"/>
    <col min="5" max="5" width="9.28125" style="0" customWidth="1"/>
    <col min="7" max="7" width="17.28125" style="0" customWidth="1"/>
    <col min="8" max="8" width="12.8515625" style="0" customWidth="1"/>
    <col min="9" max="9" width="12.57421875" style="0" customWidth="1"/>
    <col min="10" max="10" width="0" style="0" hidden="1" customWidth="1"/>
  </cols>
  <sheetData>
    <row r="1" spans="1:9" ht="14.25">
      <c r="A1" s="490" t="s">
        <v>9</v>
      </c>
      <c r="B1" s="486" t="s">
        <v>7</v>
      </c>
      <c r="C1" s="486" t="s">
        <v>8</v>
      </c>
      <c r="D1" s="492" t="s">
        <v>3</v>
      </c>
      <c r="E1" s="492"/>
      <c r="F1" s="492"/>
      <c r="G1" s="486" t="s">
        <v>4</v>
      </c>
      <c r="H1" s="486" t="s">
        <v>5</v>
      </c>
      <c r="I1" s="488" t="s">
        <v>6</v>
      </c>
    </row>
    <row r="2" spans="1:9" ht="15" thickBot="1">
      <c r="A2" s="491"/>
      <c r="B2" s="487"/>
      <c r="C2" s="487"/>
      <c r="D2" s="24" t="s">
        <v>0</v>
      </c>
      <c r="E2" s="24" t="s">
        <v>1</v>
      </c>
      <c r="F2" s="24" t="s">
        <v>2</v>
      </c>
      <c r="G2" s="487"/>
      <c r="H2" s="487"/>
      <c r="I2" s="489"/>
    </row>
    <row r="3" spans="1:9" ht="17.25" customHeight="1" thickBot="1">
      <c r="A3" s="206" t="s">
        <v>257</v>
      </c>
      <c r="B3" s="25"/>
      <c r="C3" s="25"/>
      <c r="D3" s="25"/>
      <c r="E3" s="25"/>
      <c r="F3" s="25"/>
      <c r="G3" s="25"/>
      <c r="H3" s="25"/>
      <c r="I3" s="26"/>
    </row>
    <row r="4" spans="1:10" ht="12.75" customHeight="1">
      <c r="A4" s="31" t="s">
        <v>11</v>
      </c>
      <c r="B4" s="32"/>
      <c r="C4" s="33">
        <f>C5+C6+C7</f>
        <v>418</v>
      </c>
      <c r="D4" s="34"/>
      <c r="E4" s="34"/>
      <c r="F4" s="34"/>
      <c r="G4" s="33">
        <f>G5+G6+G7</f>
        <v>445.47</v>
      </c>
      <c r="H4" s="34"/>
      <c r="I4" s="35"/>
      <c r="J4">
        <f>G4*100/G30</f>
        <v>23.004110551103032</v>
      </c>
    </row>
    <row r="5" spans="1:9" ht="30">
      <c r="A5" s="3" t="s">
        <v>271</v>
      </c>
      <c r="B5" s="253" t="s">
        <v>415</v>
      </c>
      <c r="C5" s="9">
        <v>200</v>
      </c>
      <c r="D5" s="9">
        <v>6.58</v>
      </c>
      <c r="E5" s="9">
        <v>7.96</v>
      </c>
      <c r="F5" s="9">
        <v>25.19</v>
      </c>
      <c r="G5" s="9">
        <v>200</v>
      </c>
      <c r="H5" s="13">
        <v>1.95</v>
      </c>
      <c r="I5" s="19">
        <v>100</v>
      </c>
    </row>
    <row r="6" spans="1:9" ht="15.75" customHeight="1">
      <c r="A6" s="3"/>
      <c r="B6" s="261" t="s">
        <v>197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9" ht="15.75" thickBot="1">
      <c r="A7" s="27"/>
      <c r="B7" s="264" t="s">
        <v>198</v>
      </c>
      <c r="C7" s="78">
        <v>180</v>
      </c>
      <c r="D7" s="78">
        <v>4.37</v>
      </c>
      <c r="E7" s="78">
        <v>4.43</v>
      </c>
      <c r="F7" s="78">
        <v>15.33</v>
      </c>
      <c r="G7" s="78">
        <v>119.68</v>
      </c>
      <c r="H7" s="78">
        <v>1.76</v>
      </c>
      <c r="I7" s="265">
        <v>395</v>
      </c>
    </row>
    <row r="8" spans="1:10" ht="15.75">
      <c r="A8" s="31" t="s">
        <v>153</v>
      </c>
      <c r="B8" s="88"/>
      <c r="C8" s="328">
        <v>100</v>
      </c>
      <c r="D8" s="84"/>
      <c r="E8" s="84"/>
      <c r="F8" s="84"/>
      <c r="G8" s="87">
        <f>G9</f>
        <v>46.95</v>
      </c>
      <c r="H8" s="85"/>
      <c r="I8" s="83"/>
      <c r="J8">
        <f>G8*100/G30</f>
        <v>2.4245021895397834</v>
      </c>
    </row>
    <row r="9" spans="1:9" ht="15">
      <c r="A9" s="79" t="s">
        <v>272</v>
      </c>
      <c r="B9" s="255" t="s">
        <v>382</v>
      </c>
      <c r="C9" s="12" t="s">
        <v>383</v>
      </c>
      <c r="D9" s="12">
        <v>0.4</v>
      </c>
      <c r="E9" s="12">
        <v>0.3</v>
      </c>
      <c r="F9" s="12">
        <v>10.29</v>
      </c>
      <c r="G9" s="61">
        <v>46.95</v>
      </c>
      <c r="H9" s="16">
        <v>5</v>
      </c>
      <c r="I9" s="19">
        <v>386</v>
      </c>
    </row>
    <row r="10" spans="1:10" ht="15.75">
      <c r="A10" s="272" t="s">
        <v>12</v>
      </c>
      <c r="B10" s="43"/>
      <c r="C10" s="44">
        <f>C11+C12+C13+C14+C15+C16+2.7+C18</f>
        <v>697.7</v>
      </c>
      <c r="D10" s="32"/>
      <c r="E10" s="32"/>
      <c r="F10" s="32"/>
      <c r="G10" s="44">
        <f>G11+G12+G13+G14+G15+G16+G17+G18</f>
        <v>654.1400000000001</v>
      </c>
      <c r="H10" s="32"/>
      <c r="I10" s="45"/>
      <c r="J10">
        <f>G10*100/G30</f>
        <v>33.7798479715773</v>
      </c>
    </row>
    <row r="11" spans="1:9" ht="18" customHeight="1">
      <c r="A11" s="221" t="s">
        <v>273</v>
      </c>
      <c r="B11" s="260" t="s">
        <v>258</v>
      </c>
      <c r="C11" s="9">
        <v>60</v>
      </c>
      <c r="D11" s="9">
        <v>0.99</v>
      </c>
      <c r="E11" s="9">
        <v>3.1</v>
      </c>
      <c r="F11" s="9">
        <v>5.59</v>
      </c>
      <c r="G11" s="9">
        <v>54.66</v>
      </c>
      <c r="H11" s="18">
        <v>4.85</v>
      </c>
      <c r="I11" s="23">
        <v>46</v>
      </c>
    </row>
    <row r="12" spans="1:9" ht="27" customHeight="1">
      <c r="A12" s="6"/>
      <c r="B12" s="255" t="s">
        <v>221</v>
      </c>
      <c r="C12" s="12">
        <v>200</v>
      </c>
      <c r="D12" s="12">
        <v>9.55</v>
      </c>
      <c r="E12" s="12">
        <v>5.72</v>
      </c>
      <c r="F12" s="12">
        <v>19.27</v>
      </c>
      <c r="G12" s="12">
        <v>166.85</v>
      </c>
      <c r="H12" s="17">
        <v>7.61</v>
      </c>
      <c r="I12" s="19">
        <v>87</v>
      </c>
    </row>
    <row r="13" spans="1:9" ht="15.75">
      <c r="A13" s="7"/>
      <c r="B13" s="255" t="s">
        <v>222</v>
      </c>
      <c r="C13" s="12">
        <v>85</v>
      </c>
      <c r="D13" s="12">
        <v>12.22</v>
      </c>
      <c r="E13" s="12">
        <v>13.18</v>
      </c>
      <c r="F13" s="12">
        <v>5.97</v>
      </c>
      <c r="G13" s="12">
        <v>191.39</v>
      </c>
      <c r="H13" s="16">
        <v>0.22</v>
      </c>
      <c r="I13" s="19">
        <v>288</v>
      </c>
    </row>
    <row r="14" spans="1:9" ht="15.75">
      <c r="A14" s="7"/>
      <c r="B14" s="255" t="s">
        <v>391</v>
      </c>
      <c r="C14" s="12">
        <v>140</v>
      </c>
      <c r="D14" s="12">
        <v>2.74</v>
      </c>
      <c r="E14" s="12">
        <v>4.38</v>
      </c>
      <c r="F14" s="12">
        <v>15.41</v>
      </c>
      <c r="G14" s="12">
        <v>113.21</v>
      </c>
      <c r="H14" s="61">
        <v>16.7</v>
      </c>
      <c r="I14" s="19" t="s">
        <v>392</v>
      </c>
    </row>
    <row r="15" spans="1:9" ht="16.5" customHeight="1">
      <c r="A15" s="2"/>
      <c r="B15" s="255" t="s">
        <v>217</v>
      </c>
      <c r="C15" s="12">
        <v>180</v>
      </c>
      <c r="D15" s="12">
        <v>0.44</v>
      </c>
      <c r="E15" s="12">
        <v>0.18</v>
      </c>
      <c r="F15" s="12">
        <v>12.27</v>
      </c>
      <c r="G15" s="12">
        <v>60.86</v>
      </c>
      <c r="H15" s="16">
        <v>65</v>
      </c>
      <c r="I15" s="19">
        <v>398</v>
      </c>
    </row>
    <row r="16" spans="1:9" ht="15.75">
      <c r="A16" s="8"/>
      <c r="B16" s="254" t="s">
        <v>355</v>
      </c>
      <c r="C16" s="12">
        <v>20</v>
      </c>
      <c r="D16" s="12">
        <v>1.32</v>
      </c>
      <c r="E16" s="12">
        <v>0.24</v>
      </c>
      <c r="F16" s="12">
        <v>7.92</v>
      </c>
      <c r="G16" s="12">
        <v>39.6</v>
      </c>
      <c r="H16" s="16">
        <v>0</v>
      </c>
      <c r="I16" s="42" t="s">
        <v>380</v>
      </c>
    </row>
    <row r="17" spans="1:9" ht="15.75">
      <c r="A17" s="331"/>
      <c r="B17" s="280" t="s">
        <v>378</v>
      </c>
      <c r="C17" s="63" t="s">
        <v>379</v>
      </c>
      <c r="D17" s="63">
        <v>0.18</v>
      </c>
      <c r="E17" s="63">
        <v>0.01</v>
      </c>
      <c r="F17" s="63">
        <v>0.82</v>
      </c>
      <c r="G17" s="63">
        <v>4.07</v>
      </c>
      <c r="H17" s="64">
        <v>0.27</v>
      </c>
      <c r="I17" s="42" t="s">
        <v>380</v>
      </c>
    </row>
    <row r="18" spans="1:9" ht="16.5" thickBot="1">
      <c r="A18" s="30"/>
      <c r="B18" s="264" t="s">
        <v>232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5">
        <v>0</v>
      </c>
      <c r="I18" s="42" t="s">
        <v>380</v>
      </c>
    </row>
    <row r="19" spans="1:10" ht="15.75" customHeight="1">
      <c r="A19" s="272" t="s">
        <v>13</v>
      </c>
      <c r="B19" s="43"/>
      <c r="C19" s="44">
        <f>C20+C21</f>
        <v>250</v>
      </c>
      <c r="D19" s="32"/>
      <c r="E19" s="32"/>
      <c r="F19" s="32"/>
      <c r="G19" s="44">
        <f>G20+G21</f>
        <v>349.86</v>
      </c>
      <c r="H19" s="32"/>
      <c r="I19" s="45"/>
      <c r="J19">
        <f>G19*100/G30</f>
        <v>18.0668016194332</v>
      </c>
    </row>
    <row r="20" spans="1:9" ht="15">
      <c r="A20" s="5" t="s">
        <v>274</v>
      </c>
      <c r="B20" s="258" t="s">
        <v>283</v>
      </c>
      <c r="C20" s="203">
        <v>190</v>
      </c>
      <c r="D20" s="203">
        <v>4.94</v>
      </c>
      <c r="E20" s="203">
        <v>4.75</v>
      </c>
      <c r="F20" s="203">
        <v>20.9</v>
      </c>
      <c r="G20" s="203">
        <v>145.3</v>
      </c>
      <c r="H20" s="204">
        <v>1.71</v>
      </c>
      <c r="I20" s="205">
        <v>420</v>
      </c>
    </row>
    <row r="21" spans="1:9" ht="16.5" thickBot="1">
      <c r="A21" s="8"/>
      <c r="B21" s="254" t="s">
        <v>202</v>
      </c>
      <c r="C21" s="12">
        <v>60</v>
      </c>
      <c r="D21" s="12">
        <v>5.13</v>
      </c>
      <c r="E21" s="12">
        <v>6.85</v>
      </c>
      <c r="F21" s="12">
        <v>30.14</v>
      </c>
      <c r="G21" s="12">
        <v>204.56</v>
      </c>
      <c r="H21" s="12">
        <v>0.26</v>
      </c>
      <c r="I21" s="19" t="s">
        <v>60</v>
      </c>
    </row>
    <row r="22" spans="1:10" ht="15.75">
      <c r="A22" s="36" t="s">
        <v>14</v>
      </c>
      <c r="B22" s="37"/>
      <c r="C22" s="74">
        <f>C23+C24+C25+C26+C27+C28+C29</f>
        <v>511.5</v>
      </c>
      <c r="D22" s="34"/>
      <c r="E22" s="34"/>
      <c r="F22" s="34"/>
      <c r="G22" s="33">
        <f>G23+G24+G25+G26+G27+G28+G29</f>
        <v>440.06</v>
      </c>
      <c r="H22" s="34"/>
      <c r="I22" s="35"/>
      <c r="J22">
        <f>G22*100/G30</f>
        <v>22.72473766834669</v>
      </c>
    </row>
    <row r="23" spans="1:9" ht="15">
      <c r="A23" s="4" t="s">
        <v>275</v>
      </c>
      <c r="B23" s="260" t="s">
        <v>260</v>
      </c>
      <c r="C23" s="9">
        <v>60</v>
      </c>
      <c r="D23" s="9">
        <v>0.98</v>
      </c>
      <c r="E23" s="9">
        <v>3.06</v>
      </c>
      <c r="F23" s="9">
        <v>3.81</v>
      </c>
      <c r="G23" s="9">
        <v>47.48</v>
      </c>
      <c r="H23" s="18">
        <v>9.67</v>
      </c>
      <c r="I23" s="23">
        <v>21</v>
      </c>
    </row>
    <row r="24" spans="1:9" ht="15.75" customHeight="1">
      <c r="A24" s="8"/>
      <c r="B24" s="255" t="s">
        <v>393</v>
      </c>
      <c r="C24" s="12">
        <v>80</v>
      </c>
      <c r="D24" s="12">
        <v>11.12</v>
      </c>
      <c r="E24" s="12">
        <v>6.14</v>
      </c>
      <c r="F24" s="12">
        <v>4.83</v>
      </c>
      <c r="G24" s="12">
        <v>119.93</v>
      </c>
      <c r="H24" s="16">
        <v>0.81</v>
      </c>
      <c r="I24" s="19">
        <v>267</v>
      </c>
    </row>
    <row r="25" spans="1:9" ht="12" customHeight="1">
      <c r="A25" s="7"/>
      <c r="B25" s="266" t="s">
        <v>277</v>
      </c>
      <c r="C25" s="12">
        <v>130</v>
      </c>
      <c r="D25" s="196">
        <v>2.94</v>
      </c>
      <c r="E25" s="12">
        <v>2.66</v>
      </c>
      <c r="F25" s="12">
        <v>19.25</v>
      </c>
      <c r="G25" s="12">
        <v>113.09</v>
      </c>
      <c r="H25" s="12">
        <v>16.41</v>
      </c>
      <c r="I25" s="19">
        <v>339</v>
      </c>
    </row>
    <row r="26" spans="1:9" ht="12" customHeight="1">
      <c r="A26" s="7"/>
      <c r="B26" s="254" t="s">
        <v>166</v>
      </c>
      <c r="C26" s="12">
        <v>180</v>
      </c>
      <c r="D26" s="12">
        <v>0.15</v>
      </c>
      <c r="E26" s="12">
        <v>0.03</v>
      </c>
      <c r="F26" s="12">
        <v>7.22</v>
      </c>
      <c r="G26" s="12">
        <v>30.92</v>
      </c>
      <c r="H26" s="16">
        <v>2.84</v>
      </c>
      <c r="I26" s="19" t="s">
        <v>57</v>
      </c>
    </row>
    <row r="27" spans="1:9" ht="12" customHeight="1">
      <c r="A27" s="8"/>
      <c r="B27" s="254" t="s">
        <v>356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 t="s">
        <v>380</v>
      </c>
    </row>
    <row r="28" spans="1:9" ht="12" customHeight="1">
      <c r="A28" s="8"/>
      <c r="B28" s="254" t="s">
        <v>357</v>
      </c>
      <c r="C28" s="12">
        <v>25</v>
      </c>
      <c r="D28" s="12">
        <v>1.9</v>
      </c>
      <c r="E28" s="12">
        <v>0.2</v>
      </c>
      <c r="F28" s="12">
        <v>12.25</v>
      </c>
      <c r="G28" s="12">
        <v>58.75</v>
      </c>
      <c r="H28" s="12">
        <v>0</v>
      </c>
      <c r="I28" s="42" t="s">
        <v>380</v>
      </c>
    </row>
    <row r="29" spans="1:9" ht="12" customHeight="1" thickBot="1">
      <c r="A29" s="332"/>
      <c r="B29" s="274" t="s">
        <v>244</v>
      </c>
      <c r="C29" s="92">
        <v>1.5</v>
      </c>
      <c r="D29" s="92">
        <v>0.04</v>
      </c>
      <c r="E29" s="92">
        <v>0.01</v>
      </c>
      <c r="F29" s="92">
        <v>0.09</v>
      </c>
      <c r="G29" s="92">
        <v>0.59</v>
      </c>
      <c r="H29" s="92">
        <v>1.48</v>
      </c>
      <c r="I29" s="42" t="s">
        <v>380</v>
      </c>
    </row>
    <row r="30" spans="1:9" ht="30.75" customHeight="1" thickBot="1">
      <c r="A30" s="38" t="s">
        <v>24</v>
      </c>
      <c r="B30" s="39"/>
      <c r="C30" s="39"/>
      <c r="D30" s="60">
        <f>SUM(D5:D29)</f>
        <v>73.13000000000001</v>
      </c>
      <c r="E30" s="40">
        <f>SUM(E5:E29)</f>
        <v>70.07000000000001</v>
      </c>
      <c r="F30" s="40">
        <f>SUM(F5:F29)</f>
        <v>248.21</v>
      </c>
      <c r="G30" s="40">
        <f>G4+G8+G10+G19+G22</f>
        <v>1936.48</v>
      </c>
      <c r="H30" s="40">
        <f>SUM(H5:H29)</f>
        <v>136.60999999999999</v>
      </c>
      <c r="I30" s="41"/>
    </row>
    <row r="31" spans="1:9" ht="0.75" customHeight="1">
      <c r="A31" s="494"/>
      <c r="B31" s="494"/>
      <c r="C31" s="494"/>
      <c r="D31" s="494"/>
      <c r="E31" s="494"/>
      <c r="F31" s="494"/>
      <c r="G31" s="494"/>
      <c r="H31" s="494"/>
      <c r="I31" s="494"/>
    </row>
    <row r="32" spans="1:9" ht="15.75">
      <c r="A32" s="485" t="s">
        <v>59</v>
      </c>
      <c r="B32" s="485"/>
      <c r="C32" s="485"/>
      <c r="D32" s="485"/>
      <c r="E32" s="485"/>
      <c r="F32" s="485"/>
      <c r="G32" s="485"/>
      <c r="H32" s="485"/>
      <c r="I32" s="485"/>
    </row>
    <row r="33" ht="12.75">
      <c r="A33" t="s">
        <v>264</v>
      </c>
    </row>
    <row r="34" ht="12.75">
      <c r="A34" t="s">
        <v>263</v>
      </c>
    </row>
  </sheetData>
  <sheetProtection/>
  <mergeCells count="9">
    <mergeCell ref="A31:I31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6" right="0.43" top="0.46" bottom="0.27" header="0.35" footer="0.17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CC"/>
  </sheetPr>
  <dimension ref="A1:J33"/>
  <sheetViews>
    <sheetView zoomScalePageLayoutView="0" workbookViewId="0" topLeftCell="A1">
      <selection activeCell="B5" sqref="B5:I5"/>
    </sheetView>
  </sheetViews>
  <sheetFormatPr defaultColWidth="9.140625" defaultRowHeight="12.75"/>
  <cols>
    <col min="1" max="1" width="18.8515625" style="0" customWidth="1"/>
    <col min="2" max="2" width="38.7109375" style="0" customWidth="1"/>
    <col min="3" max="3" width="12.00390625" style="0" customWidth="1"/>
    <col min="5" max="5" width="9.421875" style="0" customWidth="1"/>
    <col min="6" max="6" width="9.28125" style="0" customWidth="1"/>
    <col min="7" max="7" width="17.00390625" style="0" customWidth="1"/>
    <col min="8" max="8" width="10.57421875" style="0" customWidth="1"/>
    <col min="9" max="9" width="11.8515625" style="0" customWidth="1"/>
    <col min="10" max="10" width="0" style="0" hidden="1" customWidth="1"/>
  </cols>
  <sheetData>
    <row r="1" spans="1:9" ht="14.25">
      <c r="A1" s="490" t="s">
        <v>9</v>
      </c>
      <c r="B1" s="486" t="s">
        <v>7</v>
      </c>
      <c r="C1" s="486" t="s">
        <v>8</v>
      </c>
      <c r="D1" s="492" t="s">
        <v>3</v>
      </c>
      <c r="E1" s="492"/>
      <c r="F1" s="492"/>
      <c r="G1" s="486" t="s">
        <v>4</v>
      </c>
      <c r="H1" s="486" t="s">
        <v>5</v>
      </c>
      <c r="I1" s="488" t="s">
        <v>6</v>
      </c>
    </row>
    <row r="2" spans="1:9" ht="15" thickBot="1">
      <c r="A2" s="491"/>
      <c r="B2" s="487"/>
      <c r="C2" s="487"/>
      <c r="D2" s="24" t="s">
        <v>0</v>
      </c>
      <c r="E2" s="24" t="s">
        <v>1</v>
      </c>
      <c r="F2" s="24" t="s">
        <v>2</v>
      </c>
      <c r="G2" s="487"/>
      <c r="H2" s="487"/>
      <c r="I2" s="489"/>
    </row>
    <row r="3" spans="1:9" ht="17.25" customHeight="1" thickBot="1">
      <c r="A3" s="499" t="s">
        <v>245</v>
      </c>
      <c r="B3" s="500"/>
      <c r="C3" s="207"/>
      <c r="D3" s="207"/>
      <c r="E3" s="207"/>
      <c r="F3" s="207"/>
      <c r="G3" s="207"/>
      <c r="H3" s="207"/>
      <c r="I3" s="208"/>
    </row>
    <row r="4" spans="1:10" ht="15">
      <c r="A4" s="209" t="s">
        <v>11</v>
      </c>
      <c r="B4" s="210"/>
      <c r="C4" s="211">
        <f>C5+C6+C7</f>
        <v>416</v>
      </c>
      <c r="D4" s="212"/>
      <c r="E4" s="212"/>
      <c r="F4" s="212"/>
      <c r="G4" s="228">
        <f>G5+G6+G7</f>
        <v>509.07</v>
      </c>
      <c r="H4" s="212"/>
      <c r="I4" s="214"/>
      <c r="J4">
        <f>G4*100/G30</f>
        <v>23.237141448629696</v>
      </c>
    </row>
    <row r="5" spans="1:9" ht="15">
      <c r="A5" s="3" t="s">
        <v>271</v>
      </c>
      <c r="B5" s="253" t="s">
        <v>225</v>
      </c>
      <c r="C5" s="9">
        <v>200</v>
      </c>
      <c r="D5" s="9">
        <v>8.31</v>
      </c>
      <c r="E5" s="9">
        <v>8.68</v>
      </c>
      <c r="F5" s="9">
        <v>38.82</v>
      </c>
      <c r="G5" s="9">
        <v>267.85</v>
      </c>
      <c r="H5" s="13">
        <v>1.95</v>
      </c>
      <c r="I5" s="19">
        <v>199</v>
      </c>
    </row>
    <row r="6" spans="1:9" ht="15">
      <c r="A6" s="4"/>
      <c r="B6" s="261" t="s">
        <v>396</v>
      </c>
      <c r="C6" s="12">
        <v>36</v>
      </c>
      <c r="D6" s="12">
        <v>3.42</v>
      </c>
      <c r="E6" s="12">
        <v>5.55</v>
      </c>
      <c r="F6" s="12">
        <v>12.9</v>
      </c>
      <c r="G6" s="12">
        <v>115.64</v>
      </c>
      <c r="H6" s="12">
        <v>0.05</v>
      </c>
      <c r="I6" s="19">
        <v>3</v>
      </c>
    </row>
    <row r="7" spans="1:9" ht="15">
      <c r="A7" s="4"/>
      <c r="B7" s="254" t="s">
        <v>284</v>
      </c>
      <c r="C7" s="12">
        <v>180</v>
      </c>
      <c r="D7" s="12">
        <v>4.65</v>
      </c>
      <c r="E7" s="12">
        <v>4.77</v>
      </c>
      <c r="F7" s="12">
        <v>15.64</v>
      </c>
      <c r="G7" s="12">
        <v>125.58</v>
      </c>
      <c r="H7" s="16">
        <v>1.76</v>
      </c>
      <c r="I7" s="19">
        <v>387</v>
      </c>
    </row>
    <row r="8" spans="1:10" ht="15">
      <c r="A8" s="209" t="s">
        <v>153</v>
      </c>
      <c r="B8" s="88"/>
      <c r="C8" s="84">
        <v>180</v>
      </c>
      <c r="D8" s="84"/>
      <c r="E8" s="84"/>
      <c r="F8" s="84"/>
      <c r="G8" s="229">
        <f>G9</f>
        <v>67.5</v>
      </c>
      <c r="H8" s="91"/>
      <c r="I8" s="83"/>
      <c r="J8">
        <f>G8*100/G30</f>
        <v>3.0811225328196605</v>
      </c>
    </row>
    <row r="9" spans="1:9" ht="15">
      <c r="A9" s="79" t="s">
        <v>272</v>
      </c>
      <c r="B9" s="260" t="s">
        <v>160</v>
      </c>
      <c r="C9" s="10">
        <v>180</v>
      </c>
      <c r="D9" s="10">
        <v>0</v>
      </c>
      <c r="E9" s="10">
        <v>0</v>
      </c>
      <c r="F9" s="10">
        <v>17.1</v>
      </c>
      <c r="G9" s="10">
        <v>67.5</v>
      </c>
      <c r="H9" s="70">
        <v>18</v>
      </c>
      <c r="I9" s="69"/>
    </row>
    <row r="10" spans="1:10" ht="15">
      <c r="A10" s="230" t="s">
        <v>12</v>
      </c>
      <c r="B10" s="217"/>
      <c r="C10" s="218">
        <f>C11+C12+C13+2.7+C15+C16+C17</f>
        <v>692.7</v>
      </c>
      <c r="D10" s="210"/>
      <c r="E10" s="210"/>
      <c r="F10" s="210"/>
      <c r="G10" s="234">
        <f>G11+G12+G13+G14+G15+G16+G17</f>
        <v>781.0500000000001</v>
      </c>
      <c r="H10" s="236"/>
      <c r="I10" s="220"/>
      <c r="J10">
        <f>G10*100/G30</f>
        <v>35.65201117420438</v>
      </c>
    </row>
    <row r="11" spans="1:9" ht="16.5" customHeight="1">
      <c r="A11" s="221" t="s">
        <v>273</v>
      </c>
      <c r="B11" s="256" t="s">
        <v>161</v>
      </c>
      <c r="C11" s="12">
        <v>50</v>
      </c>
      <c r="D11" s="12">
        <v>0.67</v>
      </c>
      <c r="E11" s="12">
        <v>3.05</v>
      </c>
      <c r="F11" s="12">
        <v>3.53</v>
      </c>
      <c r="G11" s="12">
        <v>44.89</v>
      </c>
      <c r="H11" s="12">
        <v>2.56</v>
      </c>
      <c r="I11" s="19">
        <v>42</v>
      </c>
    </row>
    <row r="12" spans="1:9" ht="30">
      <c r="A12" s="222"/>
      <c r="B12" s="255" t="s">
        <v>223</v>
      </c>
      <c r="C12" s="12">
        <v>200</v>
      </c>
      <c r="D12" s="12">
        <v>5.81</v>
      </c>
      <c r="E12" s="12">
        <v>6.91</v>
      </c>
      <c r="F12" s="12">
        <v>8.86</v>
      </c>
      <c r="G12" s="12">
        <v>121.42</v>
      </c>
      <c r="H12" s="17">
        <v>8.46</v>
      </c>
      <c r="I12" s="21">
        <v>57</v>
      </c>
    </row>
    <row r="13" spans="1:9" ht="15">
      <c r="A13" s="223"/>
      <c r="B13" s="255" t="s">
        <v>394</v>
      </c>
      <c r="C13" s="12">
        <v>200</v>
      </c>
      <c r="D13" s="12">
        <v>21.77</v>
      </c>
      <c r="E13" s="12">
        <v>22.99</v>
      </c>
      <c r="F13" s="12">
        <v>39.23</v>
      </c>
      <c r="G13" s="12">
        <v>450.9</v>
      </c>
      <c r="H13" s="16">
        <v>3.39</v>
      </c>
      <c r="I13" s="21">
        <v>321</v>
      </c>
    </row>
    <row r="14" spans="1:9" ht="15">
      <c r="A14" s="223"/>
      <c r="B14" s="280" t="s">
        <v>378</v>
      </c>
      <c r="C14" s="63" t="s">
        <v>379</v>
      </c>
      <c r="D14" s="63">
        <v>0.18</v>
      </c>
      <c r="E14" s="63">
        <v>0.01</v>
      </c>
      <c r="F14" s="63">
        <v>0.82</v>
      </c>
      <c r="G14" s="63">
        <v>4.07</v>
      </c>
      <c r="H14" s="64">
        <v>0.27</v>
      </c>
      <c r="I14" s="42" t="s">
        <v>380</v>
      </c>
    </row>
    <row r="15" spans="1:9" ht="17.25" customHeight="1">
      <c r="A15" s="4"/>
      <c r="B15" s="266" t="s">
        <v>206</v>
      </c>
      <c r="C15" s="12">
        <v>200</v>
      </c>
      <c r="D15" s="196">
        <v>0.21</v>
      </c>
      <c r="E15" s="12">
        <v>0.08</v>
      </c>
      <c r="F15" s="12">
        <v>18.48</v>
      </c>
      <c r="G15" s="12">
        <v>76.87</v>
      </c>
      <c r="H15" s="12">
        <v>24.4</v>
      </c>
      <c r="I15" s="21">
        <v>393</v>
      </c>
    </row>
    <row r="16" spans="1:9" ht="12.75" customHeight="1">
      <c r="A16" s="4"/>
      <c r="B16" s="254" t="s">
        <v>207</v>
      </c>
      <c r="C16" s="12">
        <v>30</v>
      </c>
      <c r="D16" s="12">
        <v>1.98</v>
      </c>
      <c r="E16" s="12">
        <v>0.36</v>
      </c>
      <c r="F16" s="12">
        <v>11.88</v>
      </c>
      <c r="G16" s="12">
        <v>59.4</v>
      </c>
      <c r="H16" s="16">
        <v>0</v>
      </c>
      <c r="I16" s="42" t="s">
        <v>380</v>
      </c>
    </row>
    <row r="17" spans="1:10" ht="12.75" customHeight="1" thickBot="1">
      <c r="A17" s="27"/>
      <c r="B17" s="264" t="s">
        <v>232</v>
      </c>
      <c r="C17" s="78">
        <v>10</v>
      </c>
      <c r="D17" s="78">
        <v>0.76</v>
      </c>
      <c r="E17" s="78">
        <v>0.08</v>
      </c>
      <c r="F17" s="78">
        <v>4.9</v>
      </c>
      <c r="G17" s="78">
        <v>23.5</v>
      </c>
      <c r="H17" s="195">
        <v>0</v>
      </c>
      <c r="I17" s="42" t="s">
        <v>380</v>
      </c>
      <c r="J17" s="287"/>
    </row>
    <row r="18" spans="1:10" ht="15">
      <c r="A18" s="230" t="s">
        <v>13</v>
      </c>
      <c r="B18" s="217"/>
      <c r="C18" s="218">
        <f>C19+C21</f>
        <v>210</v>
      </c>
      <c r="D18" s="210"/>
      <c r="E18" s="210"/>
      <c r="F18" s="210"/>
      <c r="G18" s="234">
        <f>G19+G20+G21</f>
        <v>319.07000000000005</v>
      </c>
      <c r="H18" s="210"/>
      <c r="I18" s="220"/>
      <c r="J18">
        <f>G18*100/G30</f>
        <v>14.564352096989174</v>
      </c>
    </row>
    <row r="19" spans="1:9" ht="15">
      <c r="A19" s="5" t="s">
        <v>274</v>
      </c>
      <c r="B19" s="259" t="s">
        <v>250</v>
      </c>
      <c r="C19" s="11">
        <v>180</v>
      </c>
      <c r="D19" s="11">
        <v>5.9</v>
      </c>
      <c r="E19" s="11">
        <v>4.5</v>
      </c>
      <c r="F19" s="11">
        <v>20.34</v>
      </c>
      <c r="G19" s="202">
        <v>145.8</v>
      </c>
      <c r="H19" s="15">
        <v>1.08</v>
      </c>
      <c r="I19" s="22">
        <v>401</v>
      </c>
    </row>
    <row r="20" spans="1:9" ht="15">
      <c r="A20" s="296"/>
      <c r="B20" s="255" t="s">
        <v>388</v>
      </c>
      <c r="C20" s="12" t="s">
        <v>389</v>
      </c>
      <c r="D20" s="12">
        <v>0.81</v>
      </c>
      <c r="E20" s="12">
        <v>0.2</v>
      </c>
      <c r="F20" s="12">
        <v>7.55</v>
      </c>
      <c r="G20" s="61">
        <v>38.24</v>
      </c>
      <c r="H20" s="16">
        <v>38.24</v>
      </c>
      <c r="I20" s="19">
        <v>386</v>
      </c>
    </row>
    <row r="21" spans="1:9" ht="15.75" thickBot="1">
      <c r="A21" s="27"/>
      <c r="B21" s="264" t="s">
        <v>208</v>
      </c>
      <c r="C21" s="78">
        <v>30</v>
      </c>
      <c r="D21" s="78">
        <v>2.59</v>
      </c>
      <c r="E21" s="78">
        <v>4.75</v>
      </c>
      <c r="F21" s="78">
        <v>20.21</v>
      </c>
      <c r="G21" s="78">
        <v>135.03</v>
      </c>
      <c r="H21" s="195">
        <v>0.03</v>
      </c>
      <c r="I21" s="265">
        <v>491</v>
      </c>
    </row>
    <row r="22" spans="1:10" ht="15">
      <c r="A22" s="230" t="s">
        <v>14</v>
      </c>
      <c r="B22" s="217"/>
      <c r="C22" s="237">
        <f>C23+C24+C25+C26+C27+C28+C29</f>
        <v>487.3</v>
      </c>
      <c r="D22" s="210"/>
      <c r="E22" s="210"/>
      <c r="F22" s="210"/>
      <c r="G22" s="218">
        <f>G23+G24+G25+G26+G27+G28+G29</f>
        <v>514.07</v>
      </c>
      <c r="H22" s="210"/>
      <c r="I22" s="220"/>
      <c r="J22">
        <f>G22*100/G30</f>
        <v>23.465372747357083</v>
      </c>
    </row>
    <row r="23" spans="1:9" ht="22.5" customHeight="1">
      <c r="A23" s="4" t="s">
        <v>275</v>
      </c>
      <c r="B23" s="262" t="s">
        <v>368</v>
      </c>
      <c r="C23" s="9">
        <v>60</v>
      </c>
      <c r="D23" s="12">
        <v>1.05</v>
      </c>
      <c r="E23" s="12">
        <v>3.69</v>
      </c>
      <c r="F23" s="12">
        <v>10.58</v>
      </c>
      <c r="G23" s="12">
        <v>78.44</v>
      </c>
      <c r="H23" s="12">
        <v>0</v>
      </c>
      <c r="I23" s="19">
        <v>12</v>
      </c>
    </row>
    <row r="24" spans="1:9" ht="12.75" customHeight="1">
      <c r="A24" s="4"/>
      <c r="B24" s="255" t="s">
        <v>209</v>
      </c>
      <c r="C24" s="12">
        <v>150</v>
      </c>
      <c r="D24" s="12">
        <v>20</v>
      </c>
      <c r="E24" s="12">
        <v>9.53</v>
      </c>
      <c r="F24" s="12">
        <v>26.48</v>
      </c>
      <c r="G24" s="12">
        <v>272.79</v>
      </c>
      <c r="H24" s="16">
        <v>0.5</v>
      </c>
      <c r="I24" s="19" t="s">
        <v>65</v>
      </c>
    </row>
    <row r="25" spans="1:9" ht="12.75" customHeight="1">
      <c r="A25" s="223"/>
      <c r="B25" s="254" t="s">
        <v>224</v>
      </c>
      <c r="C25" s="12">
        <v>60</v>
      </c>
      <c r="D25" s="12">
        <v>0.31</v>
      </c>
      <c r="E25" s="12">
        <v>0.02</v>
      </c>
      <c r="F25" s="12">
        <v>11.05</v>
      </c>
      <c r="G25" s="12">
        <v>45.84</v>
      </c>
      <c r="H25" s="16">
        <v>0.24</v>
      </c>
      <c r="I25" s="19">
        <v>377</v>
      </c>
    </row>
    <row r="26" spans="1:9" ht="12.75" customHeight="1">
      <c r="A26" s="223"/>
      <c r="B26" s="255" t="s">
        <v>159</v>
      </c>
      <c r="C26" s="12">
        <v>180</v>
      </c>
      <c r="D26" s="12">
        <v>0.09</v>
      </c>
      <c r="E26" s="12">
        <v>0.02</v>
      </c>
      <c r="F26" s="61">
        <v>6.01</v>
      </c>
      <c r="G26" s="12">
        <v>24.55</v>
      </c>
      <c r="H26" s="16">
        <v>0.04</v>
      </c>
      <c r="I26" s="19" t="s">
        <v>58</v>
      </c>
    </row>
    <row r="27" spans="1:9" ht="12.75" customHeight="1">
      <c r="A27" s="4"/>
      <c r="B27" s="254" t="s">
        <v>370</v>
      </c>
      <c r="C27" s="326">
        <v>35</v>
      </c>
      <c r="D27" s="326">
        <v>2.63</v>
      </c>
      <c r="E27" s="326">
        <v>1.02</v>
      </c>
      <c r="F27" s="326">
        <v>17.99</v>
      </c>
      <c r="G27" s="326">
        <v>91.7</v>
      </c>
      <c r="H27" s="326">
        <v>0</v>
      </c>
      <c r="I27" s="42" t="s">
        <v>380</v>
      </c>
    </row>
    <row r="28" spans="1:9" ht="12.75" customHeight="1">
      <c r="A28" s="5"/>
      <c r="B28" s="259" t="s">
        <v>235</v>
      </c>
      <c r="C28" s="11">
        <v>0.8</v>
      </c>
      <c r="D28" s="11">
        <v>0.01</v>
      </c>
      <c r="E28" s="11">
        <v>0</v>
      </c>
      <c r="F28" s="11">
        <v>0.03</v>
      </c>
      <c r="G28" s="11">
        <v>0.16</v>
      </c>
      <c r="H28" s="11">
        <v>0.24</v>
      </c>
      <c r="I28" s="42" t="s">
        <v>380</v>
      </c>
    </row>
    <row r="29" spans="1:9" ht="12.75" customHeight="1" thickBot="1">
      <c r="A29" s="27"/>
      <c r="B29" s="275" t="s">
        <v>244</v>
      </c>
      <c r="C29" s="28">
        <v>1.5</v>
      </c>
      <c r="D29" s="28">
        <v>0.04</v>
      </c>
      <c r="E29" s="28">
        <v>0.01</v>
      </c>
      <c r="F29" s="28">
        <v>0.09</v>
      </c>
      <c r="G29" s="28">
        <v>0.59</v>
      </c>
      <c r="H29" s="28">
        <v>1.48</v>
      </c>
      <c r="I29" s="42" t="s">
        <v>380</v>
      </c>
    </row>
    <row r="30" spans="1:9" ht="29.25" customHeight="1" thickBot="1">
      <c r="A30" s="225" t="s">
        <v>25</v>
      </c>
      <c r="B30" s="226"/>
      <c r="C30" s="226"/>
      <c r="D30" s="40">
        <f>SUM(D5:D29)</f>
        <v>81.19000000000001</v>
      </c>
      <c r="E30" s="40">
        <f>SUM(E5:E29)</f>
        <v>76.22</v>
      </c>
      <c r="F30" s="40">
        <f>SUM(F5:F29)</f>
        <v>292.49</v>
      </c>
      <c r="G30" s="60">
        <f>G4+G8+G10+G18+G22</f>
        <v>2190.76</v>
      </c>
      <c r="H30" s="40">
        <f>SUM(H5:H29)</f>
        <v>102.69</v>
      </c>
      <c r="I30" s="227"/>
    </row>
    <row r="31" spans="1:9" ht="12.75" hidden="1">
      <c r="A31" s="494"/>
      <c r="B31" s="494"/>
      <c r="C31" s="494"/>
      <c r="D31" s="494"/>
      <c r="E31" s="494"/>
      <c r="F31" s="494"/>
      <c r="G31" s="494"/>
      <c r="H31" s="494"/>
      <c r="I31" s="494"/>
    </row>
    <row r="32" spans="1:9" ht="15.75">
      <c r="A32" s="485" t="s">
        <v>59</v>
      </c>
      <c r="B32" s="485"/>
      <c r="C32" s="485"/>
      <c r="D32" s="485"/>
      <c r="E32" s="485"/>
      <c r="F32" s="485"/>
      <c r="G32" s="485"/>
      <c r="H32" s="485"/>
      <c r="I32" s="485"/>
    </row>
    <row r="33" spans="1:9" ht="30" customHeight="1">
      <c r="A33" s="483" t="s">
        <v>359</v>
      </c>
      <c r="B33" s="484"/>
      <c r="C33" s="484"/>
      <c r="D33" s="484"/>
      <c r="E33" s="484"/>
      <c r="F33" s="484"/>
      <c r="G33" s="484"/>
      <c r="H33" s="484"/>
      <c r="I33" s="484"/>
    </row>
  </sheetData>
  <sheetProtection/>
  <mergeCells count="11">
    <mergeCell ref="A3:B3"/>
    <mergeCell ref="A33:I33"/>
    <mergeCell ref="A31:I31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6" right="0.52" top="0.49" bottom="0.26" header="0.39" footer="0.18"/>
  <pageSetup horizontalDpi="600" verticalDpi="600" orientation="landscape" paperSize="9" r:id="rId1"/>
  <ignoredErrors>
    <ignoredError sqref="G3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CC"/>
  </sheetPr>
  <dimension ref="A1:J34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9.7109375" style="0" customWidth="1"/>
    <col min="2" max="2" width="37.140625" style="0" customWidth="1"/>
    <col min="3" max="3" width="10.7109375" style="0" customWidth="1"/>
    <col min="7" max="7" width="17.00390625" style="0" customWidth="1"/>
    <col min="8" max="8" width="13.00390625" style="0" customWidth="1"/>
    <col min="9" max="9" width="13.140625" style="0" customWidth="1"/>
    <col min="10" max="10" width="0" style="0" hidden="1" customWidth="1"/>
  </cols>
  <sheetData>
    <row r="1" spans="1:9" ht="14.25">
      <c r="A1" s="490" t="s">
        <v>9</v>
      </c>
      <c r="B1" s="486" t="s">
        <v>7</v>
      </c>
      <c r="C1" s="486" t="s">
        <v>8</v>
      </c>
      <c r="D1" s="492" t="s">
        <v>3</v>
      </c>
      <c r="E1" s="492"/>
      <c r="F1" s="492"/>
      <c r="G1" s="486" t="s">
        <v>4</v>
      </c>
      <c r="H1" s="486" t="s">
        <v>5</v>
      </c>
      <c r="I1" s="488" t="s">
        <v>6</v>
      </c>
    </row>
    <row r="2" spans="1:9" ht="15" thickBot="1">
      <c r="A2" s="491"/>
      <c r="B2" s="487"/>
      <c r="C2" s="487"/>
      <c r="D2" s="24" t="s">
        <v>0</v>
      </c>
      <c r="E2" s="24" t="s">
        <v>1</v>
      </c>
      <c r="F2" s="24" t="s">
        <v>2</v>
      </c>
      <c r="G2" s="487"/>
      <c r="H2" s="487"/>
      <c r="I2" s="489"/>
    </row>
    <row r="3" spans="1:9" ht="15.75" thickBot="1">
      <c r="A3" s="206" t="s">
        <v>246</v>
      </c>
      <c r="B3" s="207"/>
      <c r="C3" s="207"/>
      <c r="D3" s="207"/>
      <c r="E3" s="207"/>
      <c r="F3" s="207"/>
      <c r="G3" s="207"/>
      <c r="H3" s="207"/>
      <c r="I3" s="208"/>
    </row>
    <row r="4" spans="1:10" ht="15">
      <c r="A4" s="283" t="s">
        <v>11</v>
      </c>
      <c r="B4" s="212"/>
      <c r="C4" s="211">
        <f>C5+C6+C7</f>
        <v>396</v>
      </c>
      <c r="D4" s="212"/>
      <c r="E4" s="212"/>
      <c r="F4" s="212"/>
      <c r="G4" s="211">
        <f>G5+G6+G7</f>
        <v>332.08</v>
      </c>
      <c r="H4" s="212"/>
      <c r="I4" s="214"/>
      <c r="J4">
        <f>G4*100/G31</f>
        <v>17.387935051810892</v>
      </c>
    </row>
    <row r="5" spans="1:9" ht="17.25" customHeight="1">
      <c r="A5" s="3" t="s">
        <v>271</v>
      </c>
      <c r="B5" s="253" t="s">
        <v>377</v>
      </c>
      <c r="C5" s="9">
        <v>185</v>
      </c>
      <c r="D5" s="9">
        <v>13.37</v>
      </c>
      <c r="E5" s="9">
        <v>13.75</v>
      </c>
      <c r="F5" s="9">
        <v>5.76</v>
      </c>
      <c r="G5" s="50">
        <v>202.37</v>
      </c>
      <c r="H5" s="13">
        <v>1.43</v>
      </c>
      <c r="I5" s="19">
        <v>229</v>
      </c>
    </row>
    <row r="6" spans="1:9" ht="15">
      <c r="A6" s="4"/>
      <c r="B6" s="254" t="s">
        <v>360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5.75" thickBot="1">
      <c r="A7" s="27"/>
      <c r="B7" s="271" t="s">
        <v>159</v>
      </c>
      <c r="C7" s="78">
        <v>180</v>
      </c>
      <c r="D7" s="78">
        <v>0.09</v>
      </c>
      <c r="E7" s="78">
        <v>0.02</v>
      </c>
      <c r="F7" s="273">
        <v>6.01</v>
      </c>
      <c r="G7" s="78">
        <v>24.55</v>
      </c>
      <c r="H7" s="195">
        <v>0.04</v>
      </c>
      <c r="I7" s="265" t="s">
        <v>58</v>
      </c>
    </row>
    <row r="8" spans="1:10" ht="15">
      <c r="A8" s="209" t="s">
        <v>153</v>
      </c>
      <c r="B8" s="88"/>
      <c r="C8" s="233">
        <v>0.05</v>
      </c>
      <c r="D8" s="84"/>
      <c r="E8" s="80"/>
      <c r="F8" s="80"/>
      <c r="G8" s="82">
        <f>G9</f>
        <v>46.95</v>
      </c>
      <c r="H8" s="269"/>
      <c r="I8" s="81"/>
      <c r="J8">
        <f>G8*100/G31</f>
        <v>2.4583339878418493</v>
      </c>
    </row>
    <row r="9" spans="1:9" ht="15">
      <c r="A9" s="79" t="s">
        <v>272</v>
      </c>
      <c r="B9" s="255" t="s">
        <v>382</v>
      </c>
      <c r="C9" s="12" t="s">
        <v>383</v>
      </c>
      <c r="D9" s="12">
        <v>0.4</v>
      </c>
      <c r="E9" s="12">
        <v>0.3</v>
      </c>
      <c r="F9" s="12">
        <v>10.29</v>
      </c>
      <c r="G9" s="61">
        <v>46.95</v>
      </c>
      <c r="H9" s="16">
        <v>5</v>
      </c>
      <c r="I9" s="19">
        <v>386</v>
      </c>
    </row>
    <row r="10" spans="1:10" ht="15">
      <c r="A10" s="230" t="s">
        <v>12</v>
      </c>
      <c r="B10" s="217"/>
      <c r="C10" s="218">
        <f>C11+C12+C13+C14+C15+C16+2.7+C18</f>
        <v>702.7</v>
      </c>
      <c r="D10" s="210"/>
      <c r="E10" s="210"/>
      <c r="F10" s="210"/>
      <c r="G10" s="218">
        <f>G11+G12+G13+G14+G15+G16+G17+G18</f>
        <v>668.9600000000002</v>
      </c>
      <c r="H10" s="210"/>
      <c r="I10" s="220"/>
      <c r="J10">
        <f>G10*100/G31</f>
        <v>35.02720137394428</v>
      </c>
    </row>
    <row r="11" spans="1:9" ht="15">
      <c r="A11" s="221" t="s">
        <v>273</v>
      </c>
      <c r="B11" s="253" t="s">
        <v>387</v>
      </c>
      <c r="C11" s="9">
        <v>60</v>
      </c>
      <c r="D11" s="9">
        <v>0.8</v>
      </c>
      <c r="E11" s="9">
        <v>2.06</v>
      </c>
      <c r="F11" s="9">
        <v>4.72</v>
      </c>
      <c r="G11" s="9">
        <v>41.4</v>
      </c>
      <c r="H11" s="18">
        <v>2.49</v>
      </c>
      <c r="I11" s="23">
        <v>54</v>
      </c>
    </row>
    <row r="12" spans="1:9" ht="30" customHeight="1">
      <c r="A12" s="222"/>
      <c r="B12" s="1" t="s">
        <v>247</v>
      </c>
      <c r="C12" s="12">
        <v>200</v>
      </c>
      <c r="D12" s="12">
        <v>5.93</v>
      </c>
      <c r="E12" s="12">
        <v>6.56</v>
      </c>
      <c r="F12" s="12">
        <v>6.2</v>
      </c>
      <c r="G12" s="12">
        <v>107.94</v>
      </c>
      <c r="H12" s="17">
        <v>4.57</v>
      </c>
      <c r="I12" s="19" t="s">
        <v>262</v>
      </c>
    </row>
    <row r="13" spans="1:9" ht="15">
      <c r="A13" s="223"/>
      <c r="B13" s="255" t="s">
        <v>395</v>
      </c>
      <c r="C13" s="12">
        <v>80</v>
      </c>
      <c r="D13" s="12">
        <v>23.99</v>
      </c>
      <c r="E13" s="12">
        <v>12.86</v>
      </c>
      <c r="F13" s="12">
        <v>16.51</v>
      </c>
      <c r="G13" s="12">
        <v>278.89</v>
      </c>
      <c r="H13" s="16">
        <v>41.22</v>
      </c>
      <c r="I13" s="19">
        <v>407</v>
      </c>
    </row>
    <row r="14" spans="1:9" ht="15">
      <c r="A14" s="223"/>
      <c r="B14" s="266" t="s">
        <v>277</v>
      </c>
      <c r="C14" s="12">
        <v>130</v>
      </c>
      <c r="D14" s="196">
        <v>2.94</v>
      </c>
      <c r="E14" s="12">
        <v>2.66</v>
      </c>
      <c r="F14" s="12">
        <v>19.25</v>
      </c>
      <c r="G14" s="12">
        <v>113.09</v>
      </c>
      <c r="H14" s="12">
        <v>16.41</v>
      </c>
      <c r="I14" s="19">
        <v>339</v>
      </c>
    </row>
    <row r="15" spans="1:9" ht="15.75" customHeight="1">
      <c r="A15" s="4"/>
      <c r="B15" s="261" t="s">
        <v>200</v>
      </c>
      <c r="C15" s="12">
        <v>200</v>
      </c>
      <c r="D15" s="12">
        <v>0.3</v>
      </c>
      <c r="E15" s="12">
        <v>0.07</v>
      </c>
      <c r="F15" s="12">
        <v>14.54</v>
      </c>
      <c r="G15" s="12">
        <v>60.47</v>
      </c>
      <c r="H15" s="12">
        <v>0</v>
      </c>
      <c r="I15" s="19">
        <v>376</v>
      </c>
    </row>
    <row r="16" spans="1:9" ht="15">
      <c r="A16" s="4"/>
      <c r="B16" s="254" t="s">
        <v>355</v>
      </c>
      <c r="C16" s="12">
        <v>20</v>
      </c>
      <c r="D16" s="12">
        <v>1.32</v>
      </c>
      <c r="E16" s="12">
        <v>0.24</v>
      </c>
      <c r="F16" s="12">
        <v>7.92</v>
      </c>
      <c r="G16" s="12">
        <v>39.6</v>
      </c>
      <c r="H16" s="16">
        <v>0</v>
      </c>
      <c r="I16" s="42" t="s">
        <v>380</v>
      </c>
    </row>
    <row r="17" spans="1:9" ht="15">
      <c r="A17" s="79"/>
      <c r="B17" s="280" t="s">
        <v>378</v>
      </c>
      <c r="C17" s="63" t="s">
        <v>379</v>
      </c>
      <c r="D17" s="63">
        <v>0.18</v>
      </c>
      <c r="E17" s="63">
        <v>0.01</v>
      </c>
      <c r="F17" s="63">
        <v>0.82</v>
      </c>
      <c r="G17" s="63">
        <v>4.07</v>
      </c>
      <c r="H17" s="64">
        <v>0.27</v>
      </c>
      <c r="I17" s="42" t="s">
        <v>380</v>
      </c>
    </row>
    <row r="18" spans="1:9" ht="15.75" thickBot="1">
      <c r="A18" s="27"/>
      <c r="B18" s="264" t="s">
        <v>232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5">
        <v>0</v>
      </c>
      <c r="I18" s="42" t="s">
        <v>380</v>
      </c>
    </row>
    <row r="19" spans="1:10" ht="15">
      <c r="A19" s="230" t="s">
        <v>13</v>
      </c>
      <c r="B19" s="217"/>
      <c r="C19" s="218">
        <f>C20+C21</f>
        <v>250</v>
      </c>
      <c r="D19" s="210"/>
      <c r="E19" s="210"/>
      <c r="F19" s="210"/>
      <c r="G19" s="218">
        <f>G20+G21</f>
        <v>309.25</v>
      </c>
      <c r="H19" s="210"/>
      <c r="I19" s="220"/>
      <c r="J19">
        <f>G19*100/G31</f>
        <v>16.19254069733955</v>
      </c>
    </row>
    <row r="20" spans="1:9" ht="15">
      <c r="A20" s="5" t="s">
        <v>274</v>
      </c>
      <c r="B20" s="258" t="s">
        <v>285</v>
      </c>
      <c r="C20" s="9">
        <v>190</v>
      </c>
      <c r="D20" s="9">
        <v>5.51</v>
      </c>
      <c r="E20" s="9">
        <v>4.75</v>
      </c>
      <c r="F20" s="9">
        <v>7.6</v>
      </c>
      <c r="G20" s="9">
        <v>100.7</v>
      </c>
      <c r="H20" s="13">
        <v>1.33</v>
      </c>
      <c r="I20" s="23">
        <v>401</v>
      </c>
    </row>
    <row r="21" spans="1:9" ht="15.75" thickBot="1">
      <c r="A21" s="27"/>
      <c r="B21" s="271" t="s">
        <v>213</v>
      </c>
      <c r="C21" s="78">
        <v>60</v>
      </c>
      <c r="D21" s="78">
        <v>5.13</v>
      </c>
      <c r="E21" s="78">
        <v>6.85</v>
      </c>
      <c r="F21" s="78">
        <v>31.14</v>
      </c>
      <c r="G21" s="78">
        <v>208.55</v>
      </c>
      <c r="H21" s="195">
        <v>0.26</v>
      </c>
      <c r="I21" s="68">
        <v>460</v>
      </c>
    </row>
    <row r="22" spans="1:10" ht="15">
      <c r="A22" s="230" t="s">
        <v>14</v>
      </c>
      <c r="B22" s="217"/>
      <c r="C22" s="237">
        <f>C23+C24+C25+C26+C27+C28+C29+C30</f>
        <v>542.3</v>
      </c>
      <c r="D22" s="210"/>
      <c r="E22" s="210"/>
      <c r="F22" s="210"/>
      <c r="G22" s="218">
        <f>G23+G24+G25+G26+G27+G28+G29+G30</f>
        <v>552.59</v>
      </c>
      <c r="H22" s="210"/>
      <c r="I22" s="220"/>
      <c r="J22">
        <f>G22*100/G31</f>
        <v>28.933988889063418</v>
      </c>
    </row>
    <row r="23" spans="1:9" ht="24.75" customHeight="1">
      <c r="A23" s="4" t="s">
        <v>275</v>
      </c>
      <c r="B23" s="260" t="s">
        <v>369</v>
      </c>
      <c r="C23" s="9">
        <v>60</v>
      </c>
      <c r="D23" s="9">
        <v>1.4</v>
      </c>
      <c r="E23" s="9">
        <v>2.1</v>
      </c>
      <c r="F23" s="9">
        <v>3.35</v>
      </c>
      <c r="G23" s="9">
        <v>37.89</v>
      </c>
      <c r="H23" s="18">
        <v>4.3</v>
      </c>
      <c r="I23" s="23">
        <v>10</v>
      </c>
    </row>
    <row r="24" spans="1:9" ht="24" customHeight="1">
      <c r="A24" s="4"/>
      <c r="B24" s="263" t="s">
        <v>248</v>
      </c>
      <c r="C24" s="12">
        <v>90</v>
      </c>
      <c r="D24" s="12">
        <v>15.88</v>
      </c>
      <c r="E24" s="12">
        <v>6.93</v>
      </c>
      <c r="F24" s="12">
        <v>5.75</v>
      </c>
      <c r="G24" s="12">
        <v>149.4</v>
      </c>
      <c r="H24" s="16">
        <v>1.21</v>
      </c>
      <c r="I24" s="19">
        <v>272</v>
      </c>
    </row>
    <row r="25" spans="1:9" ht="23.25" customHeight="1">
      <c r="A25" s="223"/>
      <c r="B25" s="253" t="s">
        <v>259</v>
      </c>
      <c r="C25" s="9">
        <v>150</v>
      </c>
      <c r="D25" s="9">
        <v>5.86</v>
      </c>
      <c r="E25" s="9">
        <v>3.59</v>
      </c>
      <c r="F25" s="9">
        <v>37.42</v>
      </c>
      <c r="G25" s="9">
        <v>205.58</v>
      </c>
      <c r="H25" s="13">
        <v>0</v>
      </c>
      <c r="I25" s="19">
        <v>219</v>
      </c>
    </row>
    <row r="26" spans="1:9" ht="15">
      <c r="A26" s="223"/>
      <c r="B26" s="254" t="s">
        <v>166</v>
      </c>
      <c r="C26" s="12">
        <v>180</v>
      </c>
      <c r="D26" s="12">
        <v>0.15</v>
      </c>
      <c r="E26" s="12">
        <v>0.03</v>
      </c>
      <c r="F26" s="12">
        <v>7.22</v>
      </c>
      <c r="G26" s="12">
        <v>30.92</v>
      </c>
      <c r="H26" s="16">
        <v>2.84</v>
      </c>
      <c r="I26" s="19" t="s">
        <v>57</v>
      </c>
    </row>
    <row r="27" spans="1:9" ht="15">
      <c r="A27" s="4"/>
      <c r="B27" s="254" t="s">
        <v>356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 t="s">
        <v>380</v>
      </c>
    </row>
    <row r="28" spans="1:9" ht="15">
      <c r="A28" s="4"/>
      <c r="B28" s="254" t="s">
        <v>357</v>
      </c>
      <c r="C28" s="12">
        <v>25</v>
      </c>
      <c r="D28" s="12">
        <v>1.9</v>
      </c>
      <c r="E28" s="12">
        <v>0.2</v>
      </c>
      <c r="F28" s="12">
        <v>12.25</v>
      </c>
      <c r="G28" s="12">
        <v>58.75</v>
      </c>
      <c r="H28" s="12">
        <v>0</v>
      </c>
      <c r="I28" s="42" t="s">
        <v>380</v>
      </c>
    </row>
    <row r="29" spans="1:9" ht="15">
      <c r="A29" s="5"/>
      <c r="B29" s="259" t="s">
        <v>235</v>
      </c>
      <c r="C29" s="11">
        <v>0.8</v>
      </c>
      <c r="D29" s="11">
        <v>0.01</v>
      </c>
      <c r="E29" s="11">
        <v>0</v>
      </c>
      <c r="F29" s="11">
        <v>0.03</v>
      </c>
      <c r="G29" s="11">
        <v>0.16</v>
      </c>
      <c r="H29" s="11">
        <v>0.24</v>
      </c>
      <c r="I29" s="42" t="s">
        <v>380</v>
      </c>
    </row>
    <row r="30" spans="1:9" ht="15.75" thickBot="1">
      <c r="A30" s="27"/>
      <c r="B30" s="274" t="s">
        <v>244</v>
      </c>
      <c r="C30" s="92">
        <v>1.5</v>
      </c>
      <c r="D30" s="92">
        <v>0.04</v>
      </c>
      <c r="E30" s="92">
        <v>0.01</v>
      </c>
      <c r="F30" s="92">
        <v>0.09</v>
      </c>
      <c r="G30" s="92">
        <v>0.59</v>
      </c>
      <c r="H30" s="92">
        <v>1.48</v>
      </c>
      <c r="I30" s="42" t="s">
        <v>380</v>
      </c>
    </row>
    <row r="31" spans="1:9" ht="29.25" customHeight="1" thickBot="1">
      <c r="A31" s="225" t="s">
        <v>26</v>
      </c>
      <c r="B31" s="226"/>
      <c r="C31" s="226"/>
      <c r="D31" s="40">
        <f>SUM(D5:D30)</f>
        <v>90.20000000000002</v>
      </c>
      <c r="E31" s="40">
        <f>SUM(E5:E30)</f>
        <v>68.57000000000001</v>
      </c>
      <c r="F31" s="40">
        <f>SUM(F5:F30)</f>
        <v>228.56</v>
      </c>
      <c r="G31" s="60">
        <f>G4+G8+G10+G19+G22</f>
        <v>1909.8300000000004</v>
      </c>
      <c r="H31" s="40">
        <f>SUM(H5:H30)</f>
        <v>83.08999999999999</v>
      </c>
      <c r="I31" s="227"/>
    </row>
    <row r="32" spans="1:9" ht="12.75" hidden="1">
      <c r="A32" s="494"/>
      <c r="B32" s="494"/>
      <c r="C32" s="494"/>
      <c r="D32" s="494"/>
      <c r="E32" s="494"/>
      <c r="F32" s="494"/>
      <c r="G32" s="494"/>
      <c r="H32" s="494"/>
      <c r="I32" s="494"/>
    </row>
    <row r="33" spans="1:9" ht="15.75">
      <c r="A33" s="485" t="s">
        <v>59</v>
      </c>
      <c r="B33" s="485"/>
      <c r="C33" s="485"/>
      <c r="D33" s="485"/>
      <c r="E33" s="485"/>
      <c r="F33" s="485"/>
      <c r="G33" s="485"/>
      <c r="H33" s="485"/>
      <c r="I33" s="485"/>
    </row>
    <row r="34" spans="1:9" ht="12.75" customHeight="1">
      <c r="A34" s="483" t="s">
        <v>359</v>
      </c>
      <c r="B34" s="484"/>
      <c r="C34" s="484"/>
      <c r="D34" s="484"/>
      <c r="E34" s="484"/>
      <c r="F34" s="484"/>
      <c r="G34" s="484"/>
      <c r="H34" s="484"/>
      <c r="I34" s="484"/>
    </row>
  </sheetData>
  <sheetProtection/>
  <mergeCells count="10">
    <mergeCell ref="A34:I34"/>
    <mergeCell ref="A32:I32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6" right="0.36" top="0.41" bottom="0.16" header="0.17" footer="0.16"/>
  <pageSetup horizontalDpi="600" verticalDpi="600" orientation="landscape" paperSize="9" r:id="rId1"/>
  <ignoredErrors>
    <ignoredError sqref="G31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CC"/>
  </sheetPr>
  <dimension ref="A1:J34"/>
  <sheetViews>
    <sheetView zoomScalePageLayoutView="0" workbookViewId="0" topLeftCell="A1">
      <selection activeCell="B19" sqref="B19:I19"/>
    </sheetView>
  </sheetViews>
  <sheetFormatPr defaultColWidth="9.140625" defaultRowHeight="12.75"/>
  <cols>
    <col min="1" max="1" width="16.8515625" style="0" customWidth="1"/>
    <col min="2" max="2" width="38.8515625" style="0" customWidth="1"/>
    <col min="3" max="3" width="8.57421875" style="0" customWidth="1"/>
    <col min="6" max="6" width="7.8515625" style="0" customWidth="1"/>
    <col min="7" max="7" width="17.140625" style="0" customWidth="1"/>
    <col min="8" max="8" width="13.7109375" style="0" customWidth="1"/>
    <col min="9" max="9" width="13.140625" style="0" customWidth="1"/>
    <col min="10" max="10" width="0" style="0" hidden="1" customWidth="1"/>
  </cols>
  <sheetData>
    <row r="1" spans="1:9" ht="14.25">
      <c r="A1" s="490" t="s">
        <v>9</v>
      </c>
      <c r="B1" s="486" t="s">
        <v>7</v>
      </c>
      <c r="C1" s="486" t="s">
        <v>8</v>
      </c>
      <c r="D1" s="492" t="s">
        <v>3</v>
      </c>
      <c r="E1" s="492"/>
      <c r="F1" s="492"/>
      <c r="G1" s="486" t="s">
        <v>4</v>
      </c>
      <c r="H1" s="486" t="s">
        <v>5</v>
      </c>
      <c r="I1" s="488" t="s">
        <v>6</v>
      </c>
    </row>
    <row r="2" spans="1:9" ht="15" thickBot="1">
      <c r="A2" s="491"/>
      <c r="B2" s="487"/>
      <c r="C2" s="487"/>
      <c r="D2" s="24" t="s">
        <v>0</v>
      </c>
      <c r="E2" s="24" t="s">
        <v>1</v>
      </c>
      <c r="F2" s="24" t="s">
        <v>2</v>
      </c>
      <c r="G2" s="487"/>
      <c r="H2" s="487"/>
      <c r="I2" s="489"/>
    </row>
    <row r="3" spans="1:9" ht="15.75" customHeight="1" thickBot="1">
      <c r="A3" s="206" t="s">
        <v>27</v>
      </c>
      <c r="B3" s="207"/>
      <c r="C3" s="207"/>
      <c r="D3" s="207"/>
      <c r="E3" s="207"/>
      <c r="F3" s="207"/>
      <c r="G3" s="207"/>
      <c r="H3" s="207"/>
      <c r="I3" s="208"/>
    </row>
    <row r="4" spans="1:10" ht="15">
      <c r="A4" s="209" t="s">
        <v>11</v>
      </c>
      <c r="B4" s="210"/>
      <c r="C4" s="211">
        <f>C5+C6+C7</f>
        <v>411</v>
      </c>
      <c r="D4" s="212"/>
      <c r="E4" s="212"/>
      <c r="F4" s="212"/>
      <c r="G4" s="211">
        <f>G5+G6+G7</f>
        <v>438.62</v>
      </c>
      <c r="H4" s="212"/>
      <c r="I4" s="214"/>
      <c r="J4">
        <f>G4*100/G31</f>
        <v>21.515640559008343</v>
      </c>
    </row>
    <row r="5" spans="1:9" ht="17.25" customHeight="1">
      <c r="A5" s="3" t="s">
        <v>271</v>
      </c>
      <c r="B5" s="253" t="s">
        <v>231</v>
      </c>
      <c r="C5" s="9">
        <v>200</v>
      </c>
      <c r="D5" s="9">
        <v>6.98</v>
      </c>
      <c r="E5" s="9">
        <v>8.04</v>
      </c>
      <c r="F5" s="9">
        <v>28.09</v>
      </c>
      <c r="G5" s="9">
        <v>213.78</v>
      </c>
      <c r="H5" s="13">
        <v>1.95</v>
      </c>
      <c r="I5" s="19">
        <v>199</v>
      </c>
    </row>
    <row r="6" spans="1:9" ht="15">
      <c r="A6" s="4"/>
      <c r="B6" s="254" t="s">
        <v>360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5.75" thickBot="1">
      <c r="A7" s="27"/>
      <c r="B7" s="264" t="s">
        <v>198</v>
      </c>
      <c r="C7" s="78">
        <v>180</v>
      </c>
      <c r="D7" s="78">
        <v>4.37</v>
      </c>
      <c r="E7" s="78">
        <v>4.43</v>
      </c>
      <c r="F7" s="78">
        <v>15.33</v>
      </c>
      <c r="G7" s="78">
        <v>119.68</v>
      </c>
      <c r="H7" s="78">
        <v>1.76</v>
      </c>
      <c r="I7" s="265">
        <v>395</v>
      </c>
    </row>
    <row r="8" spans="1:10" ht="15">
      <c r="A8" s="209" t="s">
        <v>153</v>
      </c>
      <c r="B8" s="88"/>
      <c r="C8" s="233">
        <v>0.05</v>
      </c>
      <c r="D8" s="84"/>
      <c r="E8" s="91"/>
      <c r="F8" s="91"/>
      <c r="G8" s="232">
        <f>G9</f>
        <v>84.4</v>
      </c>
      <c r="H8" s="91"/>
      <c r="I8" s="83"/>
      <c r="J8">
        <f>G8*100/G31</f>
        <v>4.140075835986284</v>
      </c>
    </row>
    <row r="9" spans="1:9" ht="15.75" thickBot="1">
      <c r="A9" s="79" t="s">
        <v>272</v>
      </c>
      <c r="B9" s="264" t="s">
        <v>237</v>
      </c>
      <c r="C9" s="78">
        <v>200</v>
      </c>
      <c r="D9" s="78">
        <v>1</v>
      </c>
      <c r="E9" s="78">
        <v>0</v>
      </c>
      <c r="F9" s="78">
        <v>20.2</v>
      </c>
      <c r="G9" s="78">
        <v>84.4</v>
      </c>
      <c r="H9" s="78">
        <v>6</v>
      </c>
      <c r="I9" s="68">
        <v>418</v>
      </c>
    </row>
    <row r="10" spans="1:10" ht="15">
      <c r="A10" s="230" t="s">
        <v>12</v>
      </c>
      <c r="B10" s="217"/>
      <c r="C10" s="218">
        <f>C11+C12+C13+C14+C15+C16+C17+2.7+C19</f>
        <v>732.7</v>
      </c>
      <c r="D10" s="210"/>
      <c r="E10" s="210"/>
      <c r="F10" s="210"/>
      <c r="G10" s="218">
        <f>G11+G12+G13+G14+G15+G16+G17+G18+G19</f>
        <v>788.7</v>
      </c>
      <c r="H10" s="210"/>
      <c r="I10" s="220"/>
      <c r="J10">
        <f>G10*100/G31</f>
        <v>38.68812573272965</v>
      </c>
    </row>
    <row r="11" spans="1:9" ht="15" customHeight="1">
      <c r="A11" s="221" t="s">
        <v>273</v>
      </c>
      <c r="B11" s="260" t="s">
        <v>260</v>
      </c>
      <c r="C11" s="9">
        <v>60</v>
      </c>
      <c r="D11" s="9">
        <v>0.98</v>
      </c>
      <c r="E11" s="9">
        <v>3.06</v>
      </c>
      <c r="F11" s="9">
        <v>3.81</v>
      </c>
      <c r="G11" s="9">
        <v>47.48</v>
      </c>
      <c r="H11" s="18">
        <v>9.67</v>
      </c>
      <c r="I11" s="23">
        <v>21</v>
      </c>
    </row>
    <row r="12" spans="1:9" ht="16.5" customHeight="1">
      <c r="A12" s="222"/>
      <c r="B12" s="255" t="s">
        <v>162</v>
      </c>
      <c r="C12" s="12">
        <v>200</v>
      </c>
      <c r="D12" s="12">
        <v>8.85</v>
      </c>
      <c r="E12" s="12">
        <v>10.63</v>
      </c>
      <c r="F12" s="12">
        <v>15.87</v>
      </c>
      <c r="G12" s="12">
        <v>194.87</v>
      </c>
      <c r="H12" s="17">
        <v>8.7</v>
      </c>
      <c r="I12" s="19">
        <v>87</v>
      </c>
    </row>
    <row r="13" spans="1:9" ht="15">
      <c r="A13" s="223"/>
      <c r="B13" s="255" t="s">
        <v>228</v>
      </c>
      <c r="C13" s="12">
        <v>80</v>
      </c>
      <c r="D13" s="12">
        <v>12.33</v>
      </c>
      <c r="E13" s="12">
        <v>13.54</v>
      </c>
      <c r="F13" s="12">
        <v>8.02</v>
      </c>
      <c r="G13" s="12">
        <v>204.22</v>
      </c>
      <c r="H13" s="17">
        <v>0.36</v>
      </c>
      <c r="I13" s="19">
        <v>295</v>
      </c>
    </row>
    <row r="14" spans="1:9" ht="16.5" customHeight="1">
      <c r="A14" s="197"/>
      <c r="B14" s="255" t="s">
        <v>229</v>
      </c>
      <c r="C14" s="12">
        <v>130</v>
      </c>
      <c r="D14" s="12">
        <v>7.45</v>
      </c>
      <c r="E14" s="12">
        <v>3.4</v>
      </c>
      <c r="F14" s="12">
        <v>33.72</v>
      </c>
      <c r="G14" s="12">
        <v>194.94</v>
      </c>
      <c r="H14" s="17">
        <v>0</v>
      </c>
      <c r="I14" s="19">
        <v>313</v>
      </c>
    </row>
    <row r="15" spans="1:9" ht="15">
      <c r="A15" s="4"/>
      <c r="B15" s="255" t="s">
        <v>230</v>
      </c>
      <c r="C15" s="12">
        <v>30</v>
      </c>
      <c r="D15" s="12">
        <v>0.52</v>
      </c>
      <c r="E15" s="12">
        <v>1.98</v>
      </c>
      <c r="F15" s="12">
        <v>2.51</v>
      </c>
      <c r="G15" s="12">
        <v>30.21</v>
      </c>
      <c r="H15" s="17">
        <v>0.48</v>
      </c>
      <c r="I15" s="19">
        <v>355</v>
      </c>
    </row>
    <row r="16" spans="1:9" ht="15">
      <c r="A16" s="79"/>
      <c r="B16" s="257" t="s">
        <v>164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9" ht="15">
      <c r="A17" s="79"/>
      <c r="B17" s="254" t="s">
        <v>355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6">
        <v>0</v>
      </c>
      <c r="I17" s="42" t="s">
        <v>380</v>
      </c>
    </row>
    <row r="18" spans="1:9" ht="15">
      <c r="A18" s="79"/>
      <c r="B18" s="280" t="s">
        <v>378</v>
      </c>
      <c r="C18" s="63" t="s">
        <v>379</v>
      </c>
      <c r="D18" s="63">
        <v>0.18</v>
      </c>
      <c r="E18" s="63">
        <v>0.01</v>
      </c>
      <c r="F18" s="63">
        <v>0.82</v>
      </c>
      <c r="G18" s="63">
        <v>4.07</v>
      </c>
      <c r="H18" s="64">
        <v>0.27</v>
      </c>
      <c r="I18" s="42" t="s">
        <v>380</v>
      </c>
    </row>
    <row r="19" spans="1:9" ht="15.75" thickBot="1">
      <c r="A19" s="27"/>
      <c r="B19" s="264" t="s">
        <v>232</v>
      </c>
      <c r="C19" s="78">
        <v>10</v>
      </c>
      <c r="D19" s="78">
        <v>0.76</v>
      </c>
      <c r="E19" s="78">
        <v>0.08</v>
      </c>
      <c r="F19" s="78">
        <v>4.9</v>
      </c>
      <c r="G19" s="78">
        <v>23.5</v>
      </c>
      <c r="H19" s="195">
        <v>0</v>
      </c>
      <c r="I19" s="42" t="s">
        <v>380</v>
      </c>
    </row>
    <row r="20" spans="1:10" ht="15">
      <c r="A20" s="230" t="s">
        <v>13</v>
      </c>
      <c r="B20" s="217"/>
      <c r="C20" s="218">
        <f>C21+100</f>
        <v>290</v>
      </c>
      <c r="D20" s="210"/>
      <c r="E20" s="210"/>
      <c r="F20" s="210"/>
      <c r="G20" s="234">
        <f>G21+G22</f>
        <v>188.52</v>
      </c>
      <c r="H20" s="210"/>
      <c r="I20" s="220"/>
      <c r="J20">
        <f>G20*100/G31</f>
        <v>9.24747744786889</v>
      </c>
    </row>
    <row r="21" spans="1:9" ht="14.25" customHeight="1">
      <c r="A21" s="5" t="s">
        <v>274</v>
      </c>
      <c r="B21" s="258" t="s">
        <v>283</v>
      </c>
      <c r="C21" s="203">
        <v>190</v>
      </c>
      <c r="D21" s="203">
        <v>4.94</v>
      </c>
      <c r="E21" s="203">
        <v>4.75</v>
      </c>
      <c r="F21" s="203">
        <v>20.9</v>
      </c>
      <c r="G21" s="203">
        <v>145.3</v>
      </c>
      <c r="H21" s="204">
        <v>1.71</v>
      </c>
      <c r="I21" s="205">
        <v>420</v>
      </c>
    </row>
    <row r="22" spans="1:9" ht="14.25" customHeight="1" thickBot="1">
      <c r="A22" s="5"/>
      <c r="B22" s="255" t="s">
        <v>342</v>
      </c>
      <c r="C22" s="12" t="s">
        <v>343</v>
      </c>
      <c r="D22" s="12">
        <v>0.9</v>
      </c>
      <c r="E22" s="12">
        <v>0.2</v>
      </c>
      <c r="F22" s="12">
        <v>8.14</v>
      </c>
      <c r="G22" s="61">
        <v>43.22</v>
      </c>
      <c r="H22" s="16">
        <v>60.3</v>
      </c>
      <c r="I22" s="19">
        <v>386</v>
      </c>
    </row>
    <row r="23" spans="1:10" ht="15">
      <c r="A23" s="216" t="s">
        <v>14</v>
      </c>
      <c r="B23" s="224"/>
      <c r="C23" s="231">
        <f>C24+C25+C26+C28+C27+C29+C30</f>
        <v>549.5</v>
      </c>
      <c r="D23" s="212"/>
      <c r="E23" s="212"/>
      <c r="F23" s="212"/>
      <c r="G23" s="211">
        <f>G24+G25+G26+G27+G28+G29+G30</f>
        <v>538.37</v>
      </c>
      <c r="H23" s="212"/>
      <c r="I23" s="214"/>
      <c r="J23">
        <f>G23*100/G31</f>
        <v>26.408680424406825</v>
      </c>
    </row>
    <row r="24" spans="1:9" ht="21" customHeight="1">
      <c r="A24" s="4" t="s">
        <v>275</v>
      </c>
      <c r="B24" s="256" t="s">
        <v>261</v>
      </c>
      <c r="C24" s="12">
        <v>60</v>
      </c>
      <c r="D24" s="12">
        <v>1.03</v>
      </c>
      <c r="E24" s="12">
        <v>3.13</v>
      </c>
      <c r="F24" s="12">
        <v>6.19</v>
      </c>
      <c r="G24" s="12">
        <v>57.5</v>
      </c>
      <c r="H24" s="16">
        <v>5.43</v>
      </c>
      <c r="I24" s="19">
        <v>26</v>
      </c>
    </row>
    <row r="25" spans="1:9" ht="26.25" customHeight="1">
      <c r="A25" s="223"/>
      <c r="B25" s="268" t="s">
        <v>366</v>
      </c>
      <c r="C25" s="12">
        <v>228</v>
      </c>
      <c r="D25" s="12">
        <v>11.09</v>
      </c>
      <c r="E25" s="12">
        <v>12.49</v>
      </c>
      <c r="F25" s="12">
        <v>21.68</v>
      </c>
      <c r="G25" s="12">
        <v>244.28</v>
      </c>
      <c r="H25" s="16">
        <v>20.65</v>
      </c>
      <c r="I25" s="19" t="s">
        <v>367</v>
      </c>
    </row>
    <row r="26" spans="1:9" ht="15">
      <c r="A26" s="223"/>
      <c r="B26" s="255" t="s">
        <v>159</v>
      </c>
      <c r="C26" s="12">
        <v>180</v>
      </c>
      <c r="D26" s="12">
        <v>0.09</v>
      </c>
      <c r="E26" s="12">
        <v>0.02</v>
      </c>
      <c r="F26" s="61">
        <v>6.01</v>
      </c>
      <c r="G26" s="12">
        <v>24.55</v>
      </c>
      <c r="H26" s="16">
        <v>0.04</v>
      </c>
      <c r="I26" s="19" t="s">
        <v>58</v>
      </c>
    </row>
    <row r="27" spans="1:9" ht="15">
      <c r="A27" s="223"/>
      <c r="B27" s="254" t="s">
        <v>214</v>
      </c>
      <c r="C27" s="12">
        <v>20</v>
      </c>
      <c r="D27" s="12">
        <v>1.5</v>
      </c>
      <c r="E27" s="12">
        <v>1.96</v>
      </c>
      <c r="F27" s="12">
        <v>14.88</v>
      </c>
      <c r="G27" s="12">
        <v>83.4</v>
      </c>
      <c r="H27" s="12">
        <v>0</v>
      </c>
      <c r="I27" s="42" t="s">
        <v>380</v>
      </c>
    </row>
    <row r="28" spans="1:9" ht="15">
      <c r="A28" s="223"/>
      <c r="B28" s="254" t="s">
        <v>356</v>
      </c>
      <c r="C28" s="12">
        <v>35</v>
      </c>
      <c r="D28" s="12">
        <v>2.31</v>
      </c>
      <c r="E28" s="12">
        <v>0.42</v>
      </c>
      <c r="F28" s="12">
        <v>13.86</v>
      </c>
      <c r="G28" s="12">
        <v>69.3</v>
      </c>
      <c r="H28" s="16">
        <v>0</v>
      </c>
      <c r="I28" s="42" t="s">
        <v>380</v>
      </c>
    </row>
    <row r="29" spans="1:9" ht="15.75" customHeight="1">
      <c r="A29" s="4"/>
      <c r="B29" s="254" t="s">
        <v>357</v>
      </c>
      <c r="C29" s="12">
        <v>25</v>
      </c>
      <c r="D29" s="12">
        <v>1.9</v>
      </c>
      <c r="E29" s="12">
        <v>0.2</v>
      </c>
      <c r="F29" s="12">
        <v>12.25</v>
      </c>
      <c r="G29" s="12">
        <v>58.75</v>
      </c>
      <c r="H29" s="12">
        <v>0</v>
      </c>
      <c r="I29" s="42" t="s">
        <v>380</v>
      </c>
    </row>
    <row r="30" spans="1:9" ht="16.5" customHeight="1" thickBot="1">
      <c r="A30" s="86"/>
      <c r="B30" s="274" t="s">
        <v>244</v>
      </c>
      <c r="C30" s="92">
        <v>1.5</v>
      </c>
      <c r="D30" s="92">
        <v>0.04</v>
      </c>
      <c r="E30" s="92">
        <v>0.01</v>
      </c>
      <c r="F30" s="92">
        <v>0.09</v>
      </c>
      <c r="G30" s="92">
        <v>0.59</v>
      </c>
      <c r="H30" s="92">
        <v>1.48</v>
      </c>
      <c r="I30" s="42" t="s">
        <v>380</v>
      </c>
    </row>
    <row r="31" spans="1:9" ht="28.5" customHeight="1" thickBot="1">
      <c r="A31" s="225" t="s">
        <v>28</v>
      </c>
      <c r="B31" s="226"/>
      <c r="C31" s="226"/>
      <c r="D31" s="40">
        <f>SUM(D5:D30)</f>
        <v>83.67000000000003</v>
      </c>
      <c r="E31" s="40">
        <f>SUM(E5:E30)</f>
        <v>73.66999999999999</v>
      </c>
      <c r="F31" s="40">
        <f>SUM(F5:F30)</f>
        <v>270.34999999999997</v>
      </c>
      <c r="G31" s="40">
        <f>G4+G8+G10+G20+G23</f>
        <v>2038.6100000000001</v>
      </c>
      <c r="H31" s="60">
        <f>SUM(H5:H30)</f>
        <v>118.80000000000001</v>
      </c>
      <c r="I31" s="227"/>
    </row>
    <row r="32" spans="1:9" ht="9.75" customHeight="1">
      <c r="A32" s="485" t="s">
        <v>59</v>
      </c>
      <c r="B32" s="485"/>
      <c r="C32" s="485"/>
      <c r="D32" s="485"/>
      <c r="E32" s="485"/>
      <c r="F32" s="485"/>
      <c r="G32" s="485"/>
      <c r="H32" s="485"/>
      <c r="I32" s="485"/>
    </row>
    <row r="33" ht="9.75" customHeight="1">
      <c r="A33" t="s">
        <v>264</v>
      </c>
    </row>
    <row r="34" ht="9.75" customHeight="1">
      <c r="A34" t="s">
        <v>263</v>
      </c>
    </row>
  </sheetData>
  <sheetProtection/>
  <mergeCells count="8"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5" right="0.54" top="0.53" bottom="0.25" header="0.37" footer="0.16"/>
  <pageSetup horizontalDpi="600" verticalDpi="600" orientation="landscape" paperSize="9" r:id="rId1"/>
  <ignoredErrors>
    <ignoredError sqref="G31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</sheetPr>
  <dimension ref="A1:F19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28.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7.421875" style="0" customWidth="1"/>
    <col min="6" max="6" width="13.00390625" style="0" customWidth="1"/>
  </cols>
  <sheetData>
    <row r="1" spans="1:6" ht="15.75">
      <c r="A1" s="503" t="s">
        <v>397</v>
      </c>
      <c r="B1" s="503"/>
      <c r="C1" s="503"/>
      <c r="D1" s="503"/>
      <c r="E1" s="503"/>
      <c r="F1" s="503"/>
    </row>
    <row r="2" ht="13.5" thickBot="1"/>
    <row r="3" spans="1:6" ht="14.25" customHeight="1">
      <c r="A3" s="490" t="s">
        <v>9</v>
      </c>
      <c r="B3" s="492" t="s">
        <v>3</v>
      </c>
      <c r="C3" s="492"/>
      <c r="D3" s="492"/>
      <c r="E3" s="486" t="s">
        <v>4</v>
      </c>
      <c r="F3" s="488" t="s">
        <v>5</v>
      </c>
    </row>
    <row r="4" spans="1:6" ht="15" thickBot="1">
      <c r="A4" s="504"/>
      <c r="B4" s="46" t="s">
        <v>0</v>
      </c>
      <c r="C4" s="46" t="s">
        <v>1</v>
      </c>
      <c r="D4" s="46" t="s">
        <v>2</v>
      </c>
      <c r="E4" s="501"/>
      <c r="F4" s="502"/>
    </row>
    <row r="5" spans="1:6" ht="15" thickBot="1">
      <c r="A5" s="47"/>
      <c r="B5" s="48"/>
      <c r="C5" s="48"/>
      <c r="D5" s="48"/>
      <c r="E5" s="48"/>
      <c r="F5" s="49"/>
    </row>
    <row r="6" spans="1:6" ht="15.75">
      <c r="A6" s="51" t="s">
        <v>29</v>
      </c>
      <c r="B6" s="34"/>
      <c r="C6" s="34"/>
      <c r="D6" s="34"/>
      <c r="E6" s="34"/>
      <c r="F6" s="35"/>
    </row>
    <row r="7" spans="1:6" ht="15">
      <c r="A7" s="65" t="s">
        <v>71</v>
      </c>
      <c r="B7" s="9">
        <f>'День 1 Пн'!D32</f>
        <v>91.93000000000002</v>
      </c>
      <c r="C7" s="9">
        <f>'День 1 Пн'!E32</f>
        <v>71.09000000000002</v>
      </c>
      <c r="D7" s="9">
        <f>'День 1 Пн'!F32</f>
        <v>241.20999999999995</v>
      </c>
      <c r="E7" s="9">
        <f>'День 1 Пн'!G32</f>
        <v>1974.3000000000002</v>
      </c>
      <c r="F7" s="9">
        <f>'День 1 Пн'!H32</f>
        <v>85.05</v>
      </c>
    </row>
    <row r="8" spans="1:6" ht="15">
      <c r="A8" s="65" t="s">
        <v>72</v>
      </c>
      <c r="B8" s="50">
        <f>'День 2 Вт'!D34</f>
        <v>77.55000000000001</v>
      </c>
      <c r="C8" s="50">
        <f>'День 2 Вт'!E34</f>
        <v>71.81000000000002</v>
      </c>
      <c r="D8" s="50">
        <f>'День 2 Вт'!F34</f>
        <v>299.04999999999995</v>
      </c>
      <c r="E8" s="50">
        <f>'День 2 Вт'!G34</f>
        <v>2160.82</v>
      </c>
      <c r="F8" s="50">
        <f>'День 2 Вт'!H34</f>
        <v>67.80000000000003</v>
      </c>
    </row>
    <row r="9" spans="1:6" ht="15">
      <c r="A9" s="65" t="s">
        <v>73</v>
      </c>
      <c r="B9" s="270">
        <f>'День 3 Ср'!D33</f>
        <v>86.93000000000002</v>
      </c>
      <c r="C9" s="270">
        <f>'День 3 Ср'!E33</f>
        <v>79.04999999999998</v>
      </c>
      <c r="D9" s="270">
        <f>'День 3 Ср'!F33</f>
        <v>288.18999999999994</v>
      </c>
      <c r="E9" s="270">
        <f>'День 3 Ср'!G33</f>
        <v>2258.25</v>
      </c>
      <c r="F9" s="270">
        <f>'День 3 Ср'!H33</f>
        <v>167.35999999999999</v>
      </c>
    </row>
    <row r="10" spans="1:6" ht="15">
      <c r="A10" s="65" t="s">
        <v>74</v>
      </c>
      <c r="B10" s="203">
        <f>'День 4 Чт'!D31</f>
        <v>102.82000000000002</v>
      </c>
      <c r="C10" s="203">
        <f>'День 4 Чт'!E31</f>
        <v>70.99000000000002</v>
      </c>
      <c r="D10" s="203">
        <f>'День 4 Чт'!F31</f>
        <v>256.8999999999999</v>
      </c>
      <c r="E10" s="203">
        <f>'День 4 Чт'!G31</f>
        <v>2045.9399999999998</v>
      </c>
      <c r="F10" s="203">
        <f>'День 4 Чт'!H31</f>
        <v>101.47</v>
      </c>
    </row>
    <row r="11" spans="1:6" ht="15">
      <c r="A11" s="65" t="s">
        <v>75</v>
      </c>
      <c r="B11" s="270">
        <f>'День 5 Пт'!D32</f>
        <v>68.41000000000003</v>
      </c>
      <c r="C11" s="270">
        <f>'День 5 Пт'!E32</f>
        <v>72.91000000000001</v>
      </c>
      <c r="D11" s="270">
        <f>'День 5 Пт'!F32</f>
        <v>290.36999999999995</v>
      </c>
      <c r="E11" s="270">
        <f>'День 5 Пт'!G32</f>
        <v>2110.26</v>
      </c>
      <c r="F11" s="270">
        <f>'День 5 Пт'!H32</f>
        <v>179</v>
      </c>
    </row>
    <row r="12" spans="1:6" ht="15">
      <c r="A12" s="65" t="s">
        <v>76</v>
      </c>
      <c r="B12" s="203">
        <f>'День 6 Пн'!D32</f>
        <v>89.66000000000003</v>
      </c>
      <c r="C12" s="203">
        <f>'День 6 Пн'!E32</f>
        <v>62.09000000000001</v>
      </c>
      <c r="D12" s="203">
        <f>'День 6 Пн'!F32</f>
        <v>328.40999999999985</v>
      </c>
      <c r="E12" s="203">
        <f>'День 6 Пн'!G32</f>
        <v>2198.3</v>
      </c>
      <c r="F12" s="203">
        <f>'День 6 Пн'!H32</f>
        <v>59.419999999999995</v>
      </c>
    </row>
    <row r="13" spans="1:6" ht="15">
      <c r="A13" s="65" t="s">
        <v>77</v>
      </c>
      <c r="B13" s="270">
        <f>'День 7 Вт'!D30</f>
        <v>73.13000000000001</v>
      </c>
      <c r="C13" s="270">
        <f>'День 7 Вт'!E30</f>
        <v>70.07000000000001</v>
      </c>
      <c r="D13" s="270">
        <f>'День 7 Вт'!F30</f>
        <v>248.21</v>
      </c>
      <c r="E13" s="270">
        <f>'День 7 Вт'!G30</f>
        <v>1936.48</v>
      </c>
      <c r="F13" s="270">
        <f>'День 7 Вт'!H30</f>
        <v>136.60999999999999</v>
      </c>
    </row>
    <row r="14" spans="1:6" ht="15">
      <c r="A14" s="65" t="s">
        <v>78</v>
      </c>
      <c r="B14" s="50">
        <f>'День 8 Ср'!D30</f>
        <v>81.19000000000001</v>
      </c>
      <c r="C14" s="50">
        <f>'День 8 Ср'!E30</f>
        <v>76.22</v>
      </c>
      <c r="D14" s="50">
        <f>'День 8 Ср'!F30</f>
        <v>292.49</v>
      </c>
      <c r="E14" s="50">
        <f>'День 8 Ср'!G30</f>
        <v>2190.76</v>
      </c>
      <c r="F14" s="50">
        <f>'День 8 Ср'!H30</f>
        <v>102.69</v>
      </c>
    </row>
    <row r="15" spans="1:6" ht="15">
      <c r="A15" s="65" t="s">
        <v>79</v>
      </c>
      <c r="B15" s="50">
        <f>'День 9 Чт'!D31</f>
        <v>90.20000000000002</v>
      </c>
      <c r="C15" s="50">
        <f>'День 9 Чт'!E31</f>
        <v>68.57000000000001</v>
      </c>
      <c r="D15" s="50">
        <f>'День 9 Чт'!F31</f>
        <v>228.56</v>
      </c>
      <c r="E15" s="50">
        <f>'День 9 Чт'!G31</f>
        <v>1909.8300000000004</v>
      </c>
      <c r="F15" s="50">
        <f>'День 9 Чт'!H31</f>
        <v>83.08999999999999</v>
      </c>
    </row>
    <row r="16" spans="1:6" ht="15.75" thickBot="1">
      <c r="A16" s="66" t="s">
        <v>80</v>
      </c>
      <c r="B16" s="62">
        <f>'День 10 Пт'!D31</f>
        <v>83.67000000000003</v>
      </c>
      <c r="C16" s="62">
        <f>'День 10 Пт'!E31</f>
        <v>73.66999999999999</v>
      </c>
      <c r="D16" s="62">
        <f>'День 10 Пт'!F31</f>
        <v>270.34999999999997</v>
      </c>
      <c r="E16" s="62">
        <f>'День 10 Пт'!G31</f>
        <v>2038.6100000000001</v>
      </c>
      <c r="F16" s="62">
        <f>'День 10 Пт'!H31</f>
        <v>118.80000000000001</v>
      </c>
    </row>
    <row r="17" spans="1:6" ht="20.25" customHeight="1" thickBot="1">
      <c r="A17" s="58" t="s">
        <v>32</v>
      </c>
      <c r="B17" s="52">
        <f>SUM(B7:B16)</f>
        <v>845.4900000000002</v>
      </c>
      <c r="C17" s="52">
        <f>SUM(C7:C16)</f>
        <v>716.4700000000001</v>
      </c>
      <c r="D17" s="52">
        <f>SUM(D7:D16)</f>
        <v>2743.7399999999993</v>
      </c>
      <c r="E17" s="52">
        <f>SUM(E7:E16)</f>
        <v>20823.550000000003</v>
      </c>
      <c r="F17" s="53">
        <f>SUM(F7:F16)</f>
        <v>1101.2900000000002</v>
      </c>
    </row>
    <row r="18" spans="1:6" ht="30" customHeight="1" thickBot="1">
      <c r="A18" s="54" t="s">
        <v>31</v>
      </c>
      <c r="B18" s="55">
        <f>B17/10</f>
        <v>84.54900000000002</v>
      </c>
      <c r="C18" s="55">
        <f>C17/10</f>
        <v>71.64700000000002</v>
      </c>
      <c r="D18" s="55">
        <f>D17/10</f>
        <v>274.3739999999999</v>
      </c>
      <c r="E18" s="55">
        <f>E17/10</f>
        <v>2082.3550000000005</v>
      </c>
      <c r="F18" s="56">
        <f>F17/10</f>
        <v>110.12900000000002</v>
      </c>
    </row>
    <row r="19" spans="1:6" ht="59.25" customHeight="1" thickBot="1">
      <c r="A19" s="54" t="s">
        <v>30</v>
      </c>
      <c r="B19" s="59">
        <v>0.14</v>
      </c>
      <c r="C19" s="59">
        <v>0.31</v>
      </c>
      <c r="D19" s="59">
        <v>0.55</v>
      </c>
      <c r="E19" s="59">
        <v>1</v>
      </c>
      <c r="F19" s="57"/>
    </row>
  </sheetData>
  <sheetProtection/>
  <mergeCells count="5">
    <mergeCell ref="E3:E4"/>
    <mergeCell ref="F3:F4"/>
    <mergeCell ref="A1:F1"/>
    <mergeCell ref="A3:A4"/>
    <mergeCell ref="B3:D3"/>
  </mergeCells>
  <printOptions/>
  <pageMargins left="0.75" right="0.16" top="0.84" bottom="0.29" header="0.5" footer="0.16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22.421875" style="0" customWidth="1"/>
    <col min="2" max="6" width="11.28125" style="0" customWidth="1"/>
  </cols>
  <sheetData>
    <row r="1" spans="1:5" ht="18.75">
      <c r="A1" s="303" t="s">
        <v>347</v>
      </c>
      <c r="B1" s="303"/>
      <c r="C1" s="303"/>
      <c r="D1" s="303"/>
      <c r="E1" s="303"/>
    </row>
    <row r="2" spans="1:5" ht="18.75">
      <c r="A2" s="303"/>
      <c r="B2" s="303"/>
      <c r="C2" s="303"/>
      <c r="D2" s="303"/>
      <c r="E2" s="303"/>
    </row>
    <row r="3" spans="1:6" ht="15.75">
      <c r="A3" s="503" t="s">
        <v>397</v>
      </c>
      <c r="B3" s="503"/>
      <c r="C3" s="503"/>
      <c r="D3" s="503"/>
      <c r="E3" s="503"/>
      <c r="F3" s="503"/>
    </row>
    <row r="4" ht="13.5" thickBot="1"/>
    <row r="5" spans="1:6" ht="15.75">
      <c r="A5" s="306" t="s">
        <v>9</v>
      </c>
      <c r="B5" s="307" t="s">
        <v>348</v>
      </c>
      <c r="C5" s="307" t="s">
        <v>349</v>
      </c>
      <c r="D5" s="307" t="s">
        <v>350</v>
      </c>
      <c r="E5" s="307" t="s">
        <v>351</v>
      </c>
      <c r="F5" s="308" t="s">
        <v>352</v>
      </c>
    </row>
    <row r="6" spans="1:6" ht="35.25" customHeight="1" thickBot="1">
      <c r="A6" s="304" t="s">
        <v>358</v>
      </c>
      <c r="B6" s="309">
        <f>('День 1 Пн'!J4+'День 2 Вт'!J4+'День 3 Ср'!J4+'День 4 Чт'!J4+'День 5 Пт'!J4+'День 6 Пн'!J4+'День 7 Вт'!J4+'День 8 Ср'!J4+'День 9 Чт'!J4+'День 10 Пт'!J4)/10</f>
        <v>19.941282223046407</v>
      </c>
      <c r="C6" s="309">
        <f>('День 1 Пн'!J8+'День 2 Вт'!J8+'День 3 Ср'!J8+'День 4 Чт'!J8+'День 5 Пт'!J8+'День 6 Пн'!J8+'День 7 Вт'!J8+'День 8 Ср'!J8+'День 9 Чт'!J8+'День 10 Пт'!J8)/10</f>
        <v>4.534324949537387</v>
      </c>
      <c r="D6" s="314">
        <f>('День 1 Пн'!J11+'День 2 Вт'!J11+'День 3 Ср'!J10+'День 4 Чт'!J11+'День 5 Пт'!J10+'День 6 Пн'!J11+'День 7 Вт'!J10+'День 8 Ср'!J10+'День 9 Чт'!J10+'День 10 Пт'!J10)/10</f>
        <v>35.50253354105634</v>
      </c>
      <c r="E6" s="309">
        <f>('День 1 Пн'!J20+'День 2 Вт'!J21+'День 3 Ср'!J20+'День 4 Чт'!J20+'День 5 Пт'!J18+'День 6 Пн'!J20+'День 7 Вт'!J19+'День 8 Ср'!J18+'День 9 Чт'!J19+'День 10 Пт'!J20)/10</f>
        <v>15.352048154645425</v>
      </c>
      <c r="F6" s="325">
        <f>('День 1 Пн'!J23+'День 2 Вт'!J24+'День 3 Ср'!J24+'День 4 Чт'!J23+'День 5 Пт'!J22+'День 6 Пн'!J23+'День 7 Вт'!J22+'День 8 Ср'!J22+'День 9 Чт'!J22+'День 10 Пт'!J23)/10</f>
        <v>24.669811131714454</v>
      </c>
    </row>
    <row r="7" spans="1:6" ht="45" customHeight="1" thickBot="1">
      <c r="A7" s="305" t="s">
        <v>353</v>
      </c>
      <c r="B7" s="310">
        <v>20</v>
      </c>
      <c r="C7" s="310">
        <v>5</v>
      </c>
      <c r="D7" s="310">
        <v>35</v>
      </c>
      <c r="E7" s="310">
        <v>15</v>
      </c>
      <c r="F7" s="311">
        <v>25</v>
      </c>
    </row>
  </sheetData>
  <sheetProtection/>
  <mergeCells count="1"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A83"/>
  <sheetViews>
    <sheetView zoomScale="80" zoomScaleNormal="80" zoomScalePageLayoutView="0" workbookViewId="0" topLeftCell="A1">
      <selection activeCell="A22" sqref="A22"/>
    </sheetView>
  </sheetViews>
  <sheetFormatPr defaultColWidth="9.140625" defaultRowHeight="12.75"/>
  <cols>
    <col min="1" max="1" width="26.421875" style="0" customWidth="1"/>
    <col min="2" max="2" width="5.00390625" style="0" customWidth="1"/>
    <col min="3" max="3" width="4.8515625" style="0" customWidth="1"/>
    <col min="4" max="4" width="5.140625" style="0" customWidth="1"/>
    <col min="5" max="5" width="6.140625" style="0" customWidth="1"/>
    <col min="6" max="6" width="5.57421875" style="0" customWidth="1"/>
    <col min="7" max="7" width="6.7109375" style="0" customWidth="1"/>
    <col min="8" max="8" width="5.57421875" style="0" customWidth="1"/>
    <col min="9" max="9" width="7.140625" style="0" customWidth="1"/>
    <col min="10" max="10" width="6.00390625" style="0" customWidth="1"/>
    <col min="11" max="11" width="6.140625" style="0" customWidth="1"/>
    <col min="12" max="12" width="5.7109375" style="0" customWidth="1"/>
    <col min="13" max="13" width="6.00390625" style="0" customWidth="1"/>
    <col min="14" max="14" width="5.421875" style="0" customWidth="1"/>
    <col min="15" max="15" width="6.57421875" style="0" customWidth="1"/>
    <col min="16" max="16" width="6.140625" style="0" customWidth="1"/>
    <col min="17" max="17" width="6.28125" style="0" customWidth="1"/>
    <col min="18" max="18" width="5.8515625" style="0" customWidth="1"/>
    <col min="19" max="19" width="6.7109375" style="0" customWidth="1"/>
    <col min="20" max="20" width="5.57421875" style="0" customWidth="1"/>
    <col min="21" max="21" width="6.7109375" style="0" customWidth="1"/>
    <col min="22" max="22" width="5.57421875" style="0" customWidth="1"/>
    <col min="23" max="23" width="6.00390625" style="0" customWidth="1"/>
    <col min="24" max="24" width="5.57421875" style="0" customWidth="1"/>
    <col min="25" max="25" width="6.00390625" style="0" customWidth="1"/>
    <col min="26" max="26" width="7.00390625" style="0" customWidth="1"/>
    <col min="27" max="27" width="7.7109375" style="0" customWidth="1"/>
  </cols>
  <sheetData>
    <row r="1" spans="1:27" ht="13.5" thickBot="1">
      <c r="A1" s="446" t="s">
        <v>170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8" t="s">
        <v>94</v>
      </c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</row>
    <row r="2" spans="1:27" s="151" customFormat="1" ht="17.25" customHeight="1">
      <c r="A2" s="148" t="s">
        <v>101</v>
      </c>
      <c r="B2" s="149"/>
      <c r="C2" s="150"/>
      <c r="D2" s="442" t="s">
        <v>33</v>
      </c>
      <c r="E2" s="443"/>
      <c r="F2" s="440" t="s">
        <v>34</v>
      </c>
      <c r="G2" s="441"/>
      <c r="H2" s="449" t="s">
        <v>35</v>
      </c>
      <c r="I2" s="450"/>
      <c r="J2" s="442" t="s">
        <v>36</v>
      </c>
      <c r="K2" s="441"/>
      <c r="L2" s="442" t="s">
        <v>37</v>
      </c>
      <c r="M2" s="443"/>
      <c r="N2" s="444" t="s">
        <v>33</v>
      </c>
      <c r="O2" s="450"/>
      <c r="P2" s="444" t="s">
        <v>34</v>
      </c>
      <c r="Q2" s="445"/>
      <c r="R2" s="442" t="s">
        <v>35</v>
      </c>
      <c r="S2" s="443"/>
      <c r="T2" s="442" t="s">
        <v>36</v>
      </c>
      <c r="U2" s="443"/>
      <c r="V2" s="440" t="s">
        <v>37</v>
      </c>
      <c r="W2" s="441"/>
      <c r="X2" s="453" t="s">
        <v>95</v>
      </c>
      <c r="Y2" s="454"/>
      <c r="Z2" s="451" t="s">
        <v>96</v>
      </c>
      <c r="AA2" s="452"/>
    </row>
    <row r="3" spans="1:27" ht="34.5" customHeight="1">
      <c r="A3" s="152"/>
      <c r="B3" s="153" t="s">
        <v>97</v>
      </c>
      <c r="C3" s="154" t="s">
        <v>98</v>
      </c>
      <c r="D3" s="145" t="s">
        <v>99</v>
      </c>
      <c r="E3" s="155" t="s">
        <v>100</v>
      </c>
      <c r="F3" s="156" t="s">
        <v>99</v>
      </c>
      <c r="G3" s="157" t="s">
        <v>100</v>
      </c>
      <c r="H3" s="145" t="s">
        <v>99</v>
      </c>
      <c r="I3" s="155" t="s">
        <v>100</v>
      </c>
      <c r="J3" s="145" t="s">
        <v>99</v>
      </c>
      <c r="K3" s="157" t="s">
        <v>100</v>
      </c>
      <c r="L3" s="145" t="s">
        <v>99</v>
      </c>
      <c r="M3" s="155" t="s">
        <v>100</v>
      </c>
      <c r="N3" s="156" t="s">
        <v>99</v>
      </c>
      <c r="O3" s="155" t="s">
        <v>100</v>
      </c>
      <c r="P3" s="156" t="s">
        <v>99</v>
      </c>
      <c r="Q3" s="157" t="s">
        <v>100</v>
      </c>
      <c r="R3" s="145" t="s">
        <v>99</v>
      </c>
      <c r="S3" s="155" t="s">
        <v>100</v>
      </c>
      <c r="T3" s="145" t="s">
        <v>99</v>
      </c>
      <c r="U3" s="155" t="s">
        <v>100</v>
      </c>
      <c r="V3" s="156" t="s">
        <v>99</v>
      </c>
      <c r="W3" s="157" t="s">
        <v>100</v>
      </c>
      <c r="X3" s="158" t="s">
        <v>99</v>
      </c>
      <c r="Y3" s="159" t="s">
        <v>100</v>
      </c>
      <c r="Z3" s="158" t="s">
        <v>99</v>
      </c>
      <c r="AA3" s="159" t="s">
        <v>100</v>
      </c>
    </row>
    <row r="4" spans="1:27" ht="15" customHeight="1">
      <c r="A4" s="455" t="s">
        <v>371</v>
      </c>
      <c r="B4" s="456"/>
      <c r="C4" s="457"/>
      <c r="D4" s="160"/>
      <c r="E4" s="161"/>
      <c r="F4" s="162"/>
      <c r="G4" s="163"/>
      <c r="H4" s="160"/>
      <c r="I4" s="161"/>
      <c r="J4" s="160"/>
      <c r="K4" s="163"/>
      <c r="L4" s="160"/>
      <c r="M4" s="161"/>
      <c r="N4" s="162"/>
      <c r="O4" s="161"/>
      <c r="P4" s="162"/>
      <c r="Q4" s="163"/>
      <c r="R4" s="160"/>
      <c r="S4" s="161"/>
      <c r="T4" s="160"/>
      <c r="U4" s="161"/>
      <c r="V4" s="162"/>
      <c r="W4" s="163"/>
      <c r="X4" s="164"/>
      <c r="Y4" s="165"/>
      <c r="Z4" s="160"/>
      <c r="AA4" s="161"/>
    </row>
    <row r="5" spans="1:27" ht="26.25" customHeight="1">
      <c r="A5" s="166" t="s">
        <v>102</v>
      </c>
      <c r="B5" s="76">
        <v>50</v>
      </c>
      <c r="C5" s="143">
        <v>50</v>
      </c>
      <c r="D5" s="72">
        <v>55</v>
      </c>
      <c r="E5" s="73">
        <v>55</v>
      </c>
      <c r="F5" s="75">
        <v>55</v>
      </c>
      <c r="G5" s="77">
        <v>55</v>
      </c>
      <c r="H5" s="72">
        <v>30</v>
      </c>
      <c r="I5" s="73">
        <v>30</v>
      </c>
      <c r="J5" s="75">
        <v>55</v>
      </c>
      <c r="K5" s="77">
        <v>55</v>
      </c>
      <c r="L5" s="72">
        <v>55</v>
      </c>
      <c r="M5" s="73">
        <v>55</v>
      </c>
      <c r="N5" s="75">
        <v>55</v>
      </c>
      <c r="O5" s="77">
        <v>55</v>
      </c>
      <c r="P5" s="72">
        <v>55</v>
      </c>
      <c r="Q5" s="73">
        <v>55</v>
      </c>
      <c r="R5" s="75">
        <v>30</v>
      </c>
      <c r="S5" s="77">
        <v>30</v>
      </c>
      <c r="T5" s="72">
        <v>55</v>
      </c>
      <c r="U5" s="73">
        <v>55</v>
      </c>
      <c r="V5" s="75">
        <v>55</v>
      </c>
      <c r="W5" s="77">
        <v>55</v>
      </c>
      <c r="X5" s="167">
        <f>V5+T5+R5+P5+N5+L5+J5+H5+F5+D5</f>
        <v>500</v>
      </c>
      <c r="Y5" s="168">
        <f>W5+U5+S5+Q5+O5+M5+K5+I5+G5+E5</f>
        <v>500</v>
      </c>
      <c r="Z5" s="71">
        <f aca="true" t="shared" si="0" ref="Z5:AA36">X5/10</f>
        <v>50</v>
      </c>
      <c r="AA5" s="248">
        <f t="shared" si="0"/>
        <v>50</v>
      </c>
    </row>
    <row r="6" spans="1:27" ht="27" customHeight="1">
      <c r="A6" s="166" t="s">
        <v>171</v>
      </c>
      <c r="B6" s="434">
        <v>80</v>
      </c>
      <c r="C6" s="437">
        <v>80</v>
      </c>
      <c r="D6" s="72"/>
      <c r="E6" s="73"/>
      <c r="F6" s="75"/>
      <c r="G6" s="77"/>
      <c r="H6" s="72"/>
      <c r="I6" s="73"/>
      <c r="J6" s="75"/>
      <c r="K6" s="77"/>
      <c r="L6" s="72"/>
      <c r="M6" s="73"/>
      <c r="N6" s="75"/>
      <c r="O6" s="77"/>
      <c r="P6" s="72"/>
      <c r="Q6" s="73"/>
      <c r="R6" s="75"/>
      <c r="S6" s="77"/>
      <c r="T6" s="72"/>
      <c r="U6" s="73"/>
      <c r="V6" s="75"/>
      <c r="W6" s="77"/>
      <c r="X6" s="167">
        <f>X9+X8+X7</f>
        <v>797</v>
      </c>
      <c r="Y6" s="168">
        <f>Y9+Y8+Y7</f>
        <v>797</v>
      </c>
      <c r="Z6" s="71">
        <f t="shared" si="0"/>
        <v>79.7</v>
      </c>
      <c r="AA6" s="248">
        <f t="shared" si="0"/>
        <v>79.7</v>
      </c>
    </row>
    <row r="7" spans="1:27" ht="15" customHeight="1">
      <c r="A7" s="169" t="s">
        <v>172</v>
      </c>
      <c r="B7" s="435"/>
      <c r="C7" s="438"/>
      <c r="D7" s="72">
        <v>35</v>
      </c>
      <c r="E7" s="73">
        <v>35</v>
      </c>
      <c r="F7" s="75">
        <v>35</v>
      </c>
      <c r="G7" s="77">
        <v>35</v>
      </c>
      <c r="H7" s="72">
        <v>40</v>
      </c>
      <c r="I7" s="73">
        <v>40</v>
      </c>
      <c r="J7" s="75">
        <v>35</v>
      </c>
      <c r="K7" s="77">
        <v>35</v>
      </c>
      <c r="L7" s="72">
        <v>35</v>
      </c>
      <c r="M7" s="73">
        <v>35</v>
      </c>
      <c r="N7" s="75">
        <v>35</v>
      </c>
      <c r="O7" s="77">
        <v>35</v>
      </c>
      <c r="P7" s="72">
        <v>35</v>
      </c>
      <c r="Q7" s="73">
        <v>35</v>
      </c>
      <c r="R7" s="75">
        <v>15</v>
      </c>
      <c r="S7" s="77">
        <v>15</v>
      </c>
      <c r="T7" s="72">
        <v>55</v>
      </c>
      <c r="U7" s="73">
        <v>55</v>
      </c>
      <c r="V7" s="75">
        <v>35</v>
      </c>
      <c r="W7" s="77">
        <v>35</v>
      </c>
      <c r="X7" s="167">
        <f aca="true" t="shared" si="1" ref="X7:Y11">V7+T7+R7+P7+N7+L7+J7+H7+F7+D7</f>
        <v>355</v>
      </c>
      <c r="Y7" s="168">
        <f t="shared" si="1"/>
        <v>355</v>
      </c>
      <c r="Z7" s="71">
        <f t="shared" si="0"/>
        <v>35.5</v>
      </c>
      <c r="AA7" s="248">
        <f t="shared" si="0"/>
        <v>35.5</v>
      </c>
    </row>
    <row r="8" spans="1:27" ht="15.75" customHeight="1">
      <c r="A8" s="169" t="s">
        <v>103</v>
      </c>
      <c r="B8" s="435"/>
      <c r="C8" s="438"/>
      <c r="D8" s="72">
        <v>38</v>
      </c>
      <c r="E8" s="73">
        <v>38</v>
      </c>
      <c r="F8" s="75">
        <v>40</v>
      </c>
      <c r="G8" s="77">
        <v>40</v>
      </c>
      <c r="H8" s="72">
        <v>55</v>
      </c>
      <c r="I8" s="73">
        <v>55</v>
      </c>
      <c r="J8" s="75">
        <v>30</v>
      </c>
      <c r="K8" s="77">
        <v>30</v>
      </c>
      <c r="L8" s="72">
        <v>70</v>
      </c>
      <c r="M8" s="73">
        <v>70</v>
      </c>
      <c r="N8" s="75">
        <v>35</v>
      </c>
      <c r="O8" s="77">
        <v>35</v>
      </c>
      <c r="P8" s="72">
        <v>32</v>
      </c>
      <c r="Q8" s="73">
        <v>32</v>
      </c>
      <c r="R8" s="75">
        <v>55</v>
      </c>
      <c r="S8" s="77">
        <v>55</v>
      </c>
      <c r="T8" s="72">
        <v>32</v>
      </c>
      <c r="U8" s="73">
        <v>32</v>
      </c>
      <c r="V8" s="75">
        <v>32</v>
      </c>
      <c r="W8" s="77">
        <v>32</v>
      </c>
      <c r="X8" s="167">
        <f t="shared" si="1"/>
        <v>419</v>
      </c>
      <c r="Y8" s="168">
        <f t="shared" si="1"/>
        <v>419</v>
      </c>
      <c r="Z8" s="71">
        <f t="shared" si="0"/>
        <v>41.9</v>
      </c>
      <c r="AA8" s="248">
        <f t="shared" si="0"/>
        <v>41.9</v>
      </c>
    </row>
    <row r="9" spans="1:27" ht="15.75" customHeight="1">
      <c r="A9" s="169" t="s">
        <v>104</v>
      </c>
      <c r="B9" s="436"/>
      <c r="C9" s="439"/>
      <c r="D9" s="72"/>
      <c r="E9" s="73"/>
      <c r="F9" s="75">
        <v>3</v>
      </c>
      <c r="G9" s="77">
        <v>3</v>
      </c>
      <c r="H9" s="72"/>
      <c r="I9" s="73"/>
      <c r="J9" s="75">
        <v>5</v>
      </c>
      <c r="K9" s="77">
        <v>5</v>
      </c>
      <c r="L9" s="72"/>
      <c r="M9" s="73"/>
      <c r="N9" s="75">
        <v>8</v>
      </c>
      <c r="O9" s="77">
        <v>8</v>
      </c>
      <c r="P9" s="72"/>
      <c r="Q9" s="73"/>
      <c r="R9" s="75"/>
      <c r="S9" s="77"/>
      <c r="T9" s="72">
        <v>3</v>
      </c>
      <c r="U9" s="73">
        <v>3</v>
      </c>
      <c r="V9" s="75">
        <v>4</v>
      </c>
      <c r="W9" s="77">
        <v>4</v>
      </c>
      <c r="X9" s="167">
        <f t="shared" si="1"/>
        <v>23</v>
      </c>
      <c r="Y9" s="168">
        <f t="shared" si="1"/>
        <v>23</v>
      </c>
      <c r="Z9" s="71">
        <f t="shared" si="0"/>
        <v>2.3</v>
      </c>
      <c r="AA9" s="248">
        <f t="shared" si="0"/>
        <v>2.3</v>
      </c>
    </row>
    <row r="10" spans="1:27" ht="26.25" customHeight="1">
      <c r="A10" s="166" t="s">
        <v>173</v>
      </c>
      <c r="B10" s="76">
        <v>29</v>
      </c>
      <c r="C10" s="143">
        <v>29</v>
      </c>
      <c r="D10" s="72">
        <v>11</v>
      </c>
      <c r="E10" s="73">
        <v>11</v>
      </c>
      <c r="F10" s="75">
        <v>41</v>
      </c>
      <c r="G10" s="77">
        <v>41</v>
      </c>
      <c r="H10" s="72">
        <v>48</v>
      </c>
      <c r="I10" s="73">
        <v>48</v>
      </c>
      <c r="J10" s="75">
        <v>40</v>
      </c>
      <c r="K10" s="77">
        <v>40</v>
      </c>
      <c r="L10" s="72">
        <v>4</v>
      </c>
      <c r="M10" s="73">
        <v>4</v>
      </c>
      <c r="N10" s="75">
        <v>17</v>
      </c>
      <c r="O10" s="77">
        <v>17</v>
      </c>
      <c r="P10" s="72">
        <v>45</v>
      </c>
      <c r="Q10" s="73">
        <v>45</v>
      </c>
      <c r="R10" s="75">
        <v>46</v>
      </c>
      <c r="S10" s="77">
        <v>46</v>
      </c>
      <c r="T10" s="72">
        <v>36</v>
      </c>
      <c r="U10" s="73">
        <v>36</v>
      </c>
      <c r="V10" s="75">
        <v>5</v>
      </c>
      <c r="W10" s="77">
        <v>5</v>
      </c>
      <c r="X10" s="167">
        <f t="shared" si="1"/>
        <v>293</v>
      </c>
      <c r="Y10" s="168">
        <f t="shared" si="1"/>
        <v>293</v>
      </c>
      <c r="Z10" s="71">
        <f t="shared" si="0"/>
        <v>29.3</v>
      </c>
      <c r="AA10" s="248">
        <f t="shared" si="0"/>
        <v>29.3</v>
      </c>
    </row>
    <row r="11" spans="1:27" ht="15.75" customHeight="1">
      <c r="A11" s="166" t="s">
        <v>196</v>
      </c>
      <c r="B11" s="76">
        <v>3</v>
      </c>
      <c r="C11" s="143">
        <v>3</v>
      </c>
      <c r="D11" s="72"/>
      <c r="E11" s="73"/>
      <c r="F11" s="75"/>
      <c r="G11" s="77"/>
      <c r="H11" s="72">
        <v>9</v>
      </c>
      <c r="I11" s="73">
        <v>9</v>
      </c>
      <c r="J11" s="75"/>
      <c r="K11" s="77"/>
      <c r="L11" s="72"/>
      <c r="M11" s="73"/>
      <c r="N11" s="75"/>
      <c r="O11" s="77"/>
      <c r="P11" s="72"/>
      <c r="Q11" s="73"/>
      <c r="R11" s="75">
        <v>9</v>
      </c>
      <c r="S11" s="77">
        <v>9</v>
      </c>
      <c r="T11" s="72"/>
      <c r="U11" s="73"/>
      <c r="V11" s="75"/>
      <c r="W11" s="77"/>
      <c r="X11" s="167">
        <f t="shared" si="1"/>
        <v>18</v>
      </c>
      <c r="Y11" s="168">
        <f t="shared" si="1"/>
        <v>18</v>
      </c>
      <c r="Z11" s="71">
        <f t="shared" si="0"/>
        <v>1.8</v>
      </c>
      <c r="AA11" s="248">
        <f t="shared" si="0"/>
        <v>1.8</v>
      </c>
    </row>
    <row r="12" spans="1:27" ht="15.75" customHeight="1">
      <c r="A12" s="170" t="s">
        <v>174</v>
      </c>
      <c r="B12" s="434">
        <v>43</v>
      </c>
      <c r="C12" s="437">
        <v>43</v>
      </c>
      <c r="D12" s="72"/>
      <c r="E12" s="73"/>
      <c r="F12" s="75"/>
      <c r="G12" s="77"/>
      <c r="H12" s="72"/>
      <c r="I12" s="73"/>
      <c r="J12" s="75"/>
      <c r="K12" s="77"/>
      <c r="L12" s="72"/>
      <c r="M12" s="73"/>
      <c r="N12" s="75"/>
      <c r="O12" s="77"/>
      <c r="P12" s="72"/>
      <c r="Q12" s="73"/>
      <c r="R12" s="75"/>
      <c r="S12" s="77"/>
      <c r="T12" s="72"/>
      <c r="U12" s="73"/>
      <c r="V12" s="75"/>
      <c r="W12" s="77"/>
      <c r="X12" s="72">
        <f>X13+X14+X15+X16+X17+X18+X19+X20+X21</f>
        <v>435</v>
      </c>
      <c r="Y12" s="73">
        <f>Y13+Y14+Y15+Y16+Y17+Y18+Y19+Y20+Y21</f>
        <v>435</v>
      </c>
      <c r="Z12" s="71">
        <f t="shared" si="0"/>
        <v>43.5</v>
      </c>
      <c r="AA12" s="248">
        <f t="shared" si="0"/>
        <v>43.5</v>
      </c>
    </row>
    <row r="13" spans="1:27" ht="15.75" customHeight="1">
      <c r="A13" s="169" t="s">
        <v>105</v>
      </c>
      <c r="B13" s="435"/>
      <c r="C13" s="438"/>
      <c r="D13" s="72"/>
      <c r="E13" s="73"/>
      <c r="F13" s="75"/>
      <c r="G13" s="77"/>
      <c r="H13" s="72"/>
      <c r="I13" s="73"/>
      <c r="J13" s="75"/>
      <c r="K13" s="77"/>
      <c r="L13" s="72">
        <v>20</v>
      </c>
      <c r="M13" s="73">
        <v>20</v>
      </c>
      <c r="N13" s="75"/>
      <c r="O13" s="77"/>
      <c r="P13" s="72"/>
      <c r="Q13" s="73"/>
      <c r="R13" s="75"/>
      <c r="S13" s="77"/>
      <c r="T13" s="72"/>
      <c r="U13" s="73"/>
      <c r="V13" s="75"/>
      <c r="W13" s="77"/>
      <c r="X13" s="167">
        <f aca="true" t="shared" si="2" ref="X13:Y23">V13+T13+R13+P13+N13+L13+J13+H13+F13+D13</f>
        <v>20</v>
      </c>
      <c r="Y13" s="168">
        <f t="shared" si="2"/>
        <v>20</v>
      </c>
      <c r="Z13" s="71">
        <f t="shared" si="0"/>
        <v>2</v>
      </c>
      <c r="AA13" s="248">
        <f t="shared" si="0"/>
        <v>2</v>
      </c>
    </row>
    <row r="14" spans="1:27" ht="15.75" customHeight="1">
      <c r="A14" s="169" t="s">
        <v>106</v>
      </c>
      <c r="B14" s="435"/>
      <c r="C14" s="438"/>
      <c r="D14" s="72"/>
      <c r="E14" s="73"/>
      <c r="F14" s="75">
        <v>30</v>
      </c>
      <c r="G14" s="77">
        <v>30</v>
      </c>
      <c r="H14" s="72"/>
      <c r="I14" s="73"/>
      <c r="J14" s="75"/>
      <c r="K14" s="77"/>
      <c r="L14" s="72"/>
      <c r="M14" s="73"/>
      <c r="N14" s="75"/>
      <c r="O14" s="77"/>
      <c r="P14" s="72"/>
      <c r="Q14" s="73"/>
      <c r="R14" s="75">
        <v>15</v>
      </c>
      <c r="S14" s="77">
        <v>15</v>
      </c>
      <c r="T14" s="72"/>
      <c r="U14" s="73"/>
      <c r="V14" s="75"/>
      <c r="W14" s="77"/>
      <c r="X14" s="167">
        <f t="shared" si="2"/>
        <v>45</v>
      </c>
      <c r="Y14" s="168">
        <f t="shared" si="2"/>
        <v>45</v>
      </c>
      <c r="Z14" s="71">
        <f t="shared" si="0"/>
        <v>4.5</v>
      </c>
      <c r="AA14" s="248">
        <f t="shared" si="0"/>
        <v>4.5</v>
      </c>
    </row>
    <row r="15" spans="1:27" ht="15" customHeight="1">
      <c r="A15" s="169" t="s">
        <v>107</v>
      </c>
      <c r="B15" s="435"/>
      <c r="C15" s="438"/>
      <c r="D15" s="72">
        <v>6</v>
      </c>
      <c r="E15" s="73">
        <v>6</v>
      </c>
      <c r="F15" s="75"/>
      <c r="G15" s="77"/>
      <c r="H15" s="72"/>
      <c r="I15" s="73"/>
      <c r="J15" s="75"/>
      <c r="K15" s="77"/>
      <c r="L15" s="72"/>
      <c r="M15" s="73"/>
      <c r="N15" s="75"/>
      <c r="O15" s="77"/>
      <c r="P15" s="72"/>
      <c r="Q15" s="73"/>
      <c r="R15" s="75"/>
      <c r="S15" s="77"/>
      <c r="T15" s="72"/>
      <c r="U15" s="73"/>
      <c r="V15" s="75"/>
      <c r="W15" s="77"/>
      <c r="X15" s="167">
        <f t="shared" si="2"/>
        <v>6</v>
      </c>
      <c r="Y15" s="168">
        <f t="shared" si="2"/>
        <v>6</v>
      </c>
      <c r="Z15" s="71">
        <f t="shared" si="0"/>
        <v>0.6</v>
      </c>
      <c r="AA15" s="248">
        <f t="shared" si="0"/>
        <v>0.6</v>
      </c>
    </row>
    <row r="16" spans="1:27" ht="15" customHeight="1">
      <c r="A16" s="169" t="s">
        <v>175</v>
      </c>
      <c r="B16" s="435"/>
      <c r="C16" s="438"/>
      <c r="D16" s="72">
        <v>20</v>
      </c>
      <c r="E16" s="73">
        <v>20</v>
      </c>
      <c r="F16" s="75">
        <v>52</v>
      </c>
      <c r="G16" s="77">
        <v>52</v>
      </c>
      <c r="H16" s="72"/>
      <c r="I16" s="73"/>
      <c r="J16" s="75">
        <v>48</v>
      </c>
      <c r="K16" s="77">
        <v>48</v>
      </c>
      <c r="L16" s="72">
        <v>15</v>
      </c>
      <c r="M16" s="73">
        <v>15</v>
      </c>
      <c r="N16" s="75"/>
      <c r="O16" s="77"/>
      <c r="P16" s="72"/>
      <c r="Q16" s="73"/>
      <c r="R16" s="75">
        <v>65</v>
      </c>
      <c r="S16" s="77">
        <v>65</v>
      </c>
      <c r="T16" s="72"/>
      <c r="U16" s="73"/>
      <c r="V16" s="75">
        <v>7</v>
      </c>
      <c r="W16" s="77">
        <v>7</v>
      </c>
      <c r="X16" s="167">
        <f t="shared" si="2"/>
        <v>207</v>
      </c>
      <c r="Y16" s="168">
        <f t="shared" si="2"/>
        <v>207</v>
      </c>
      <c r="Z16" s="71">
        <f t="shared" si="0"/>
        <v>20.7</v>
      </c>
      <c r="AA16" s="248">
        <f t="shared" si="0"/>
        <v>20.7</v>
      </c>
    </row>
    <row r="17" spans="1:27" ht="16.5" customHeight="1">
      <c r="A17" s="169" t="s">
        <v>108</v>
      </c>
      <c r="B17" s="435"/>
      <c r="C17" s="438"/>
      <c r="D17" s="72"/>
      <c r="E17" s="73"/>
      <c r="F17" s="75"/>
      <c r="G17" s="77"/>
      <c r="H17" s="72"/>
      <c r="I17" s="73"/>
      <c r="J17" s="75"/>
      <c r="K17" s="77"/>
      <c r="L17" s="72"/>
      <c r="M17" s="73"/>
      <c r="N17" s="75">
        <v>26</v>
      </c>
      <c r="O17" s="77">
        <v>26</v>
      </c>
      <c r="P17" s="72"/>
      <c r="Q17" s="73"/>
      <c r="R17" s="75"/>
      <c r="S17" s="77"/>
      <c r="T17" s="72"/>
      <c r="U17" s="73"/>
      <c r="V17" s="75"/>
      <c r="W17" s="77"/>
      <c r="X17" s="167">
        <f t="shared" si="2"/>
        <v>26</v>
      </c>
      <c r="Y17" s="168">
        <f t="shared" si="2"/>
        <v>26</v>
      </c>
      <c r="Z17" s="71">
        <f t="shared" si="0"/>
        <v>2.6</v>
      </c>
      <c r="AA17" s="248">
        <f t="shared" si="0"/>
        <v>2.6</v>
      </c>
    </row>
    <row r="18" spans="1:27" ht="15.75" customHeight="1">
      <c r="A18" s="169" t="s">
        <v>176</v>
      </c>
      <c r="B18" s="435"/>
      <c r="C18" s="438"/>
      <c r="D18" s="72"/>
      <c r="E18" s="73"/>
      <c r="F18" s="75"/>
      <c r="G18" s="77"/>
      <c r="H18" s="72"/>
      <c r="I18" s="73"/>
      <c r="J18" s="75"/>
      <c r="K18" s="77"/>
      <c r="L18" s="72"/>
      <c r="M18" s="73"/>
      <c r="N18" s="75"/>
      <c r="O18" s="77"/>
      <c r="P18" s="72">
        <v>20</v>
      </c>
      <c r="Q18" s="73">
        <v>20</v>
      </c>
      <c r="R18" s="75"/>
      <c r="S18" s="77"/>
      <c r="T18" s="72"/>
      <c r="U18" s="73"/>
      <c r="V18" s="75"/>
      <c r="W18" s="77"/>
      <c r="X18" s="167">
        <f t="shared" si="2"/>
        <v>20</v>
      </c>
      <c r="Y18" s="168">
        <f t="shared" si="2"/>
        <v>20</v>
      </c>
      <c r="Z18" s="71">
        <f t="shared" si="0"/>
        <v>2</v>
      </c>
      <c r="AA18" s="248">
        <f t="shared" si="0"/>
        <v>2</v>
      </c>
    </row>
    <row r="19" spans="1:27" ht="15.75" customHeight="1">
      <c r="A19" s="169" t="s">
        <v>109</v>
      </c>
      <c r="B19" s="435"/>
      <c r="C19" s="438"/>
      <c r="D19" s="72"/>
      <c r="E19" s="73"/>
      <c r="F19" s="75"/>
      <c r="G19" s="77"/>
      <c r="H19" s="72"/>
      <c r="I19" s="73"/>
      <c r="J19" s="75"/>
      <c r="K19" s="77"/>
      <c r="L19" s="72"/>
      <c r="M19" s="73"/>
      <c r="N19" s="75"/>
      <c r="O19" s="77"/>
      <c r="P19" s="72"/>
      <c r="Q19" s="73"/>
      <c r="R19" s="75"/>
      <c r="S19" s="77"/>
      <c r="T19" s="72"/>
      <c r="U19" s="73"/>
      <c r="V19" s="75">
        <v>59</v>
      </c>
      <c r="W19" s="77">
        <v>59</v>
      </c>
      <c r="X19" s="167">
        <f t="shared" si="2"/>
        <v>59</v>
      </c>
      <c r="Y19" s="168">
        <f t="shared" si="2"/>
        <v>59</v>
      </c>
      <c r="Z19" s="71">
        <f t="shared" si="0"/>
        <v>5.9</v>
      </c>
      <c r="AA19" s="248">
        <f t="shared" si="0"/>
        <v>5.9</v>
      </c>
    </row>
    <row r="20" spans="1:27" ht="15" customHeight="1">
      <c r="A20" s="171" t="s">
        <v>110</v>
      </c>
      <c r="B20" s="435"/>
      <c r="C20" s="438"/>
      <c r="D20" s="72"/>
      <c r="E20" s="73"/>
      <c r="F20" s="75"/>
      <c r="G20" s="77"/>
      <c r="H20" s="72">
        <v>26</v>
      </c>
      <c r="I20" s="73">
        <v>26</v>
      </c>
      <c r="J20" s="75"/>
      <c r="K20" s="77"/>
      <c r="L20" s="72"/>
      <c r="M20" s="73"/>
      <c r="N20" s="75"/>
      <c r="O20" s="77"/>
      <c r="P20" s="72"/>
      <c r="Q20" s="73"/>
      <c r="R20" s="75"/>
      <c r="S20" s="77"/>
      <c r="T20" s="72"/>
      <c r="U20" s="73"/>
      <c r="V20" s="75"/>
      <c r="W20" s="77"/>
      <c r="X20" s="167">
        <f t="shared" si="2"/>
        <v>26</v>
      </c>
      <c r="Y20" s="168">
        <f t="shared" si="2"/>
        <v>26</v>
      </c>
      <c r="Z20" s="71">
        <f t="shared" si="0"/>
        <v>2.6</v>
      </c>
      <c r="AA20" s="248">
        <f t="shared" si="0"/>
        <v>2.6</v>
      </c>
    </row>
    <row r="21" spans="1:27" ht="15.75" customHeight="1">
      <c r="A21" s="169" t="s">
        <v>111</v>
      </c>
      <c r="B21" s="436"/>
      <c r="C21" s="439"/>
      <c r="D21" s="72"/>
      <c r="E21" s="73"/>
      <c r="F21" s="75"/>
      <c r="G21" s="77"/>
      <c r="H21" s="72"/>
      <c r="I21" s="73"/>
      <c r="J21" s="75"/>
      <c r="K21" s="77"/>
      <c r="L21" s="72"/>
      <c r="M21" s="73"/>
      <c r="N21" s="75"/>
      <c r="O21" s="77"/>
      <c r="P21" s="72"/>
      <c r="Q21" s="73"/>
      <c r="R21" s="75"/>
      <c r="S21" s="77"/>
      <c r="T21" s="72"/>
      <c r="U21" s="73"/>
      <c r="V21" s="75">
        <v>26</v>
      </c>
      <c r="W21" s="77">
        <v>26</v>
      </c>
      <c r="X21" s="167">
        <f t="shared" si="2"/>
        <v>26</v>
      </c>
      <c r="Y21" s="168">
        <f t="shared" si="2"/>
        <v>26</v>
      </c>
      <c r="Z21" s="71">
        <f t="shared" si="0"/>
        <v>2.6</v>
      </c>
      <c r="AA21" s="248">
        <f t="shared" si="0"/>
        <v>2.6</v>
      </c>
    </row>
    <row r="22" spans="1:27" ht="17.25" customHeight="1">
      <c r="A22" s="166" t="s">
        <v>112</v>
      </c>
      <c r="B22" s="76">
        <v>12</v>
      </c>
      <c r="C22" s="143">
        <v>12</v>
      </c>
      <c r="D22" s="72"/>
      <c r="E22" s="73"/>
      <c r="F22" s="75"/>
      <c r="G22" s="77"/>
      <c r="H22" s="72"/>
      <c r="I22" s="73"/>
      <c r="J22" s="75">
        <v>8</v>
      </c>
      <c r="K22" s="77">
        <v>8</v>
      </c>
      <c r="L22" s="72"/>
      <c r="M22" s="73"/>
      <c r="N22" s="75">
        <v>36</v>
      </c>
      <c r="O22" s="77">
        <v>36</v>
      </c>
      <c r="P22" s="72">
        <v>20</v>
      </c>
      <c r="Q22" s="73">
        <v>20</v>
      </c>
      <c r="R22" s="75"/>
      <c r="S22" s="77"/>
      <c r="T22" s="72">
        <v>53</v>
      </c>
      <c r="U22" s="73">
        <v>53</v>
      </c>
      <c r="V22" s="75"/>
      <c r="W22" s="77"/>
      <c r="X22" s="167">
        <f t="shared" si="2"/>
        <v>117</v>
      </c>
      <c r="Y22" s="168">
        <f t="shared" si="2"/>
        <v>117</v>
      </c>
      <c r="Z22" s="71">
        <f t="shared" si="0"/>
        <v>11.7</v>
      </c>
      <c r="AA22" s="248">
        <f t="shared" si="0"/>
        <v>11.7</v>
      </c>
    </row>
    <row r="23" spans="1:27" ht="17.25" customHeight="1">
      <c r="A23" s="166" t="s">
        <v>372</v>
      </c>
      <c r="B23" s="76">
        <v>187</v>
      </c>
      <c r="C23" s="143">
        <v>140</v>
      </c>
      <c r="D23" s="72">
        <v>68</v>
      </c>
      <c r="E23" s="240">
        <v>51</v>
      </c>
      <c r="F23" s="75">
        <v>193</v>
      </c>
      <c r="G23" s="242">
        <v>144.75</v>
      </c>
      <c r="H23" s="72">
        <v>258</v>
      </c>
      <c r="I23" s="172">
        <v>193.5</v>
      </c>
      <c r="J23" s="75">
        <v>234</v>
      </c>
      <c r="K23" s="177">
        <v>175.5</v>
      </c>
      <c r="L23" s="72">
        <v>315</v>
      </c>
      <c r="M23" s="246">
        <v>236.25</v>
      </c>
      <c r="N23" s="75">
        <v>55</v>
      </c>
      <c r="O23" s="77">
        <v>41.25</v>
      </c>
      <c r="P23" s="72">
        <v>308</v>
      </c>
      <c r="Q23" s="73">
        <v>231</v>
      </c>
      <c r="R23" s="75">
        <v>17</v>
      </c>
      <c r="S23" s="77">
        <v>12.75</v>
      </c>
      <c r="T23" s="72">
        <v>178</v>
      </c>
      <c r="U23" s="172">
        <v>133.5</v>
      </c>
      <c r="V23" s="75">
        <v>239</v>
      </c>
      <c r="W23" s="242">
        <v>179.25</v>
      </c>
      <c r="X23" s="72">
        <f t="shared" si="2"/>
        <v>1865</v>
      </c>
      <c r="Y23" s="168">
        <f t="shared" si="2"/>
        <v>1398.75</v>
      </c>
      <c r="Z23" s="71">
        <f t="shared" si="0"/>
        <v>186.5</v>
      </c>
      <c r="AA23" s="248">
        <f t="shared" si="0"/>
        <v>139.875</v>
      </c>
    </row>
    <row r="24" spans="1:27" ht="15.75" customHeight="1">
      <c r="A24" s="170" t="s">
        <v>145</v>
      </c>
      <c r="B24" s="435">
        <v>279</v>
      </c>
      <c r="C24" s="438">
        <v>220</v>
      </c>
      <c r="D24" s="72"/>
      <c r="E24" s="73"/>
      <c r="F24" s="75"/>
      <c r="G24" s="77"/>
      <c r="H24" s="72"/>
      <c r="I24" s="73"/>
      <c r="J24" s="75"/>
      <c r="K24" s="77"/>
      <c r="L24" s="72"/>
      <c r="M24" s="73"/>
      <c r="N24" s="75"/>
      <c r="O24" s="77"/>
      <c r="P24" s="72"/>
      <c r="Q24" s="73"/>
      <c r="R24" s="75"/>
      <c r="S24" s="77"/>
      <c r="T24" s="72"/>
      <c r="U24" s="73"/>
      <c r="V24" s="75"/>
      <c r="W24" s="77"/>
      <c r="X24" s="167">
        <f>X25+X26+X27+X28+X29+X30+X31+X32+X33+X34+X35+X36+X37+X38+X39</f>
        <v>2800</v>
      </c>
      <c r="Y24" s="167">
        <f>Y25+Y26+Y27+Y28+Y29+Y30+Y31+Y32+Y33+Y34+Y35+Y36+Y37+Y38+Y39</f>
        <v>2236.76</v>
      </c>
      <c r="Z24" s="167">
        <f>Z25+Z26+Z27+Z28+Z29+Z30+Z31+Z32+Z33+Z34+Z35+Z36+Z37+Z38+Z39</f>
        <v>280.00000000000006</v>
      </c>
      <c r="AA24" s="167">
        <f>AA25+AA26+AA27+AA28+AA29+AA30+AA31+AA32+AA33+AA34+AA35+AA36+AA37+AA38+AA39</f>
        <v>223.67600000000002</v>
      </c>
    </row>
    <row r="25" spans="1:27" ht="15.75" customHeight="1">
      <c r="A25" s="173" t="s">
        <v>116</v>
      </c>
      <c r="B25" s="435"/>
      <c r="C25" s="438"/>
      <c r="D25" s="72">
        <v>3</v>
      </c>
      <c r="E25" s="73">
        <v>3</v>
      </c>
      <c r="F25" s="75">
        <v>2</v>
      </c>
      <c r="G25" s="77">
        <v>2</v>
      </c>
      <c r="H25" s="72"/>
      <c r="I25" s="73"/>
      <c r="J25" s="75">
        <v>1</v>
      </c>
      <c r="K25" s="77">
        <v>1</v>
      </c>
      <c r="L25" s="72">
        <v>4</v>
      </c>
      <c r="M25" s="73">
        <v>4</v>
      </c>
      <c r="N25" s="75">
        <v>2</v>
      </c>
      <c r="O25" s="77">
        <v>2</v>
      </c>
      <c r="P25" s="72">
        <v>1</v>
      </c>
      <c r="Q25" s="73">
        <v>1</v>
      </c>
      <c r="R25" s="75">
        <v>4</v>
      </c>
      <c r="S25" s="77">
        <v>4</v>
      </c>
      <c r="T25" s="72">
        <v>2</v>
      </c>
      <c r="U25" s="73">
        <v>2</v>
      </c>
      <c r="V25" s="75">
        <v>1</v>
      </c>
      <c r="W25" s="77">
        <v>1</v>
      </c>
      <c r="X25" s="167">
        <f aca="true" t="shared" si="3" ref="X25:Y39">V25+T25+R25+P25+N25+L25+J25+H25+F25+D25</f>
        <v>20</v>
      </c>
      <c r="Y25" s="168">
        <f t="shared" si="3"/>
        <v>20</v>
      </c>
      <c r="Z25" s="71">
        <f t="shared" si="0"/>
        <v>2</v>
      </c>
      <c r="AA25" s="248">
        <f t="shared" si="0"/>
        <v>2</v>
      </c>
    </row>
    <row r="26" spans="1:27" ht="15.75" customHeight="1">
      <c r="A26" s="174" t="s">
        <v>177</v>
      </c>
      <c r="B26" s="435"/>
      <c r="C26" s="438"/>
      <c r="D26" s="245"/>
      <c r="E26" s="73"/>
      <c r="F26" s="75"/>
      <c r="G26" s="77"/>
      <c r="H26" s="72"/>
      <c r="I26" s="175"/>
      <c r="J26" s="176"/>
      <c r="K26" s="77"/>
      <c r="L26" s="72"/>
      <c r="M26" s="73"/>
      <c r="N26" s="75"/>
      <c r="O26" s="77"/>
      <c r="P26" s="72"/>
      <c r="Q26" s="73"/>
      <c r="R26" s="75"/>
      <c r="S26" s="177"/>
      <c r="T26" s="72"/>
      <c r="U26" s="73"/>
      <c r="V26" s="75"/>
      <c r="W26" s="77"/>
      <c r="X26" s="72">
        <f t="shared" si="3"/>
        <v>0</v>
      </c>
      <c r="Y26" s="73">
        <f t="shared" si="3"/>
        <v>0</v>
      </c>
      <c r="Z26" s="76">
        <f t="shared" si="0"/>
        <v>0</v>
      </c>
      <c r="AA26" s="248">
        <f t="shared" si="0"/>
        <v>0</v>
      </c>
    </row>
    <row r="27" spans="1:27" ht="16.5" customHeight="1">
      <c r="A27" s="178" t="s">
        <v>178</v>
      </c>
      <c r="B27" s="435"/>
      <c r="C27" s="438"/>
      <c r="D27" s="179">
        <v>121</v>
      </c>
      <c r="E27" s="180">
        <v>96.8</v>
      </c>
      <c r="F27" s="181">
        <v>13</v>
      </c>
      <c r="G27" s="182">
        <v>10.4</v>
      </c>
      <c r="H27" s="179">
        <v>74</v>
      </c>
      <c r="I27" s="180">
        <v>59.2</v>
      </c>
      <c r="J27" s="181">
        <v>114</v>
      </c>
      <c r="K27" s="182">
        <v>91.2</v>
      </c>
      <c r="L27" s="179">
        <v>63</v>
      </c>
      <c r="M27" s="180">
        <v>50.4</v>
      </c>
      <c r="N27" s="181">
        <v>98</v>
      </c>
      <c r="O27" s="182">
        <v>78.4</v>
      </c>
      <c r="P27" s="179">
        <v>77</v>
      </c>
      <c r="Q27" s="180">
        <v>61.6</v>
      </c>
      <c r="R27" s="181">
        <v>94</v>
      </c>
      <c r="S27" s="182">
        <v>75.2</v>
      </c>
      <c r="T27" s="179">
        <v>98</v>
      </c>
      <c r="U27" s="180">
        <v>78.4</v>
      </c>
      <c r="V27" s="181">
        <v>78</v>
      </c>
      <c r="W27" s="182">
        <v>62.4</v>
      </c>
      <c r="X27" s="179">
        <f t="shared" si="3"/>
        <v>830</v>
      </c>
      <c r="Y27" s="180">
        <f t="shared" si="3"/>
        <v>663.9999999999999</v>
      </c>
      <c r="Z27" s="183">
        <f t="shared" si="0"/>
        <v>83</v>
      </c>
      <c r="AA27" s="249">
        <f t="shared" si="0"/>
        <v>66.39999999999999</v>
      </c>
    </row>
    <row r="28" spans="1:27" ht="16.5" customHeight="1">
      <c r="A28" s="169" t="s">
        <v>117</v>
      </c>
      <c r="B28" s="435"/>
      <c r="C28" s="438"/>
      <c r="D28" s="72">
        <v>52</v>
      </c>
      <c r="E28" s="172">
        <v>43.68</v>
      </c>
      <c r="F28" s="75">
        <v>35</v>
      </c>
      <c r="G28" s="184">
        <v>29.4</v>
      </c>
      <c r="H28" s="72"/>
      <c r="I28" s="172"/>
      <c r="J28" s="75">
        <v>49</v>
      </c>
      <c r="K28" s="184">
        <v>41.16</v>
      </c>
      <c r="L28" s="72">
        <v>48</v>
      </c>
      <c r="M28" s="240">
        <v>40.32</v>
      </c>
      <c r="N28" s="75">
        <v>25</v>
      </c>
      <c r="O28" s="77">
        <v>21</v>
      </c>
      <c r="P28" s="72">
        <v>44</v>
      </c>
      <c r="Q28" s="73">
        <v>36.96</v>
      </c>
      <c r="R28" s="75">
        <v>13</v>
      </c>
      <c r="S28" s="77">
        <v>10.92</v>
      </c>
      <c r="T28" s="72">
        <v>43</v>
      </c>
      <c r="U28" s="73">
        <v>36.12</v>
      </c>
      <c r="V28" s="75">
        <v>45</v>
      </c>
      <c r="W28" s="184">
        <v>37.8</v>
      </c>
      <c r="X28" s="167">
        <f t="shared" si="3"/>
        <v>354</v>
      </c>
      <c r="Y28" s="168">
        <f t="shared" si="3"/>
        <v>297.35999999999996</v>
      </c>
      <c r="Z28" s="71">
        <f t="shared" si="0"/>
        <v>35.4</v>
      </c>
      <c r="AA28" s="248">
        <f t="shared" si="0"/>
        <v>29.735999999999997</v>
      </c>
    </row>
    <row r="29" spans="1:27" ht="16.5" customHeight="1">
      <c r="A29" s="169" t="s">
        <v>179</v>
      </c>
      <c r="B29" s="435"/>
      <c r="C29" s="438"/>
      <c r="D29" s="72">
        <v>187</v>
      </c>
      <c r="E29" s="73">
        <v>149.6</v>
      </c>
      <c r="F29" s="75">
        <v>63</v>
      </c>
      <c r="G29" s="177">
        <v>50.4</v>
      </c>
      <c r="H29" s="72"/>
      <c r="I29" s="73"/>
      <c r="J29" s="75">
        <v>59</v>
      </c>
      <c r="K29" s="77">
        <v>47.2</v>
      </c>
      <c r="L29" s="72">
        <v>150</v>
      </c>
      <c r="M29" s="73">
        <v>120</v>
      </c>
      <c r="N29" s="75">
        <v>162</v>
      </c>
      <c r="O29" s="77">
        <v>129.6</v>
      </c>
      <c r="P29" s="72">
        <v>125</v>
      </c>
      <c r="Q29" s="73">
        <v>100</v>
      </c>
      <c r="R29" s="75">
        <v>25</v>
      </c>
      <c r="S29" s="77">
        <v>20</v>
      </c>
      <c r="T29" s="72"/>
      <c r="U29" s="73"/>
      <c r="V29" s="75">
        <v>151</v>
      </c>
      <c r="W29" s="243">
        <v>120.8</v>
      </c>
      <c r="X29" s="167">
        <f t="shared" si="3"/>
        <v>922</v>
      </c>
      <c r="Y29" s="168">
        <f t="shared" si="3"/>
        <v>737.6</v>
      </c>
      <c r="Z29" s="71">
        <f t="shared" si="0"/>
        <v>92.2</v>
      </c>
      <c r="AA29" s="248">
        <f t="shared" si="0"/>
        <v>73.76</v>
      </c>
    </row>
    <row r="30" spans="1:27" ht="17.25" customHeight="1">
      <c r="A30" s="174" t="s">
        <v>373</v>
      </c>
      <c r="B30" s="435"/>
      <c r="C30" s="438"/>
      <c r="D30" s="72">
        <v>16</v>
      </c>
      <c r="E30" s="73">
        <v>12.8</v>
      </c>
      <c r="F30" s="75">
        <v>63</v>
      </c>
      <c r="G30" s="77">
        <v>50.7</v>
      </c>
      <c r="H30" s="179">
        <v>73</v>
      </c>
      <c r="I30" s="180">
        <v>58.4</v>
      </c>
      <c r="J30" s="75"/>
      <c r="K30" s="77"/>
      <c r="L30" s="72">
        <v>73</v>
      </c>
      <c r="M30" s="73">
        <v>58.4</v>
      </c>
      <c r="N30" s="75">
        <v>73</v>
      </c>
      <c r="O30" s="77">
        <v>58.4</v>
      </c>
      <c r="P30" s="179">
        <v>16</v>
      </c>
      <c r="Q30" s="180">
        <v>12.8</v>
      </c>
      <c r="R30" s="75">
        <v>54</v>
      </c>
      <c r="S30" s="77">
        <v>43.2</v>
      </c>
      <c r="T30" s="72"/>
      <c r="U30" s="73"/>
      <c r="V30" s="75"/>
      <c r="W30" s="77"/>
      <c r="X30" s="72">
        <f t="shared" si="3"/>
        <v>368</v>
      </c>
      <c r="Y30" s="73">
        <f t="shared" si="3"/>
        <v>294.70000000000005</v>
      </c>
      <c r="Z30" s="76">
        <f t="shared" si="0"/>
        <v>36.8</v>
      </c>
      <c r="AA30" s="248">
        <f t="shared" si="0"/>
        <v>29.470000000000006</v>
      </c>
    </row>
    <row r="31" spans="1:27" ht="15.75" customHeight="1">
      <c r="A31" s="178" t="s">
        <v>365</v>
      </c>
      <c r="B31" s="435"/>
      <c r="C31" s="438"/>
      <c r="D31" s="179"/>
      <c r="E31" s="180"/>
      <c r="F31" s="181"/>
      <c r="G31" s="182"/>
      <c r="H31" s="179"/>
      <c r="I31" s="180"/>
      <c r="J31" s="181"/>
      <c r="K31" s="182"/>
      <c r="L31" s="179"/>
      <c r="M31" s="180"/>
      <c r="N31" s="181"/>
      <c r="O31" s="182"/>
      <c r="P31" s="179"/>
      <c r="Q31" s="180"/>
      <c r="R31" s="181"/>
      <c r="S31" s="182"/>
      <c r="T31" s="179"/>
      <c r="U31" s="180"/>
      <c r="V31" s="181"/>
      <c r="W31" s="182"/>
      <c r="X31" s="179">
        <f t="shared" si="3"/>
        <v>0</v>
      </c>
      <c r="Y31" s="180">
        <f t="shared" si="3"/>
        <v>0</v>
      </c>
      <c r="Z31" s="183">
        <f t="shared" si="0"/>
        <v>0</v>
      </c>
      <c r="AA31" s="249">
        <f t="shared" si="0"/>
        <v>0</v>
      </c>
    </row>
    <row r="32" spans="1:27" ht="16.5" customHeight="1">
      <c r="A32" s="178" t="s">
        <v>114</v>
      </c>
      <c r="B32" s="435"/>
      <c r="C32" s="438"/>
      <c r="D32" s="179"/>
      <c r="E32" s="180"/>
      <c r="F32" s="181"/>
      <c r="G32" s="182"/>
      <c r="H32" s="179"/>
      <c r="I32" s="180"/>
      <c r="J32" s="181"/>
      <c r="K32" s="182"/>
      <c r="L32" s="179"/>
      <c r="M32" s="180"/>
      <c r="N32" s="181"/>
      <c r="O32" s="182"/>
      <c r="P32" s="179"/>
      <c r="Q32" s="180"/>
      <c r="R32" s="181"/>
      <c r="S32" s="182"/>
      <c r="T32" s="179"/>
      <c r="U32" s="180"/>
      <c r="V32" s="181"/>
      <c r="W32" s="182"/>
      <c r="X32" s="179">
        <f t="shared" si="3"/>
        <v>0</v>
      </c>
      <c r="Y32" s="180">
        <f t="shared" si="3"/>
        <v>0</v>
      </c>
      <c r="Z32" s="183">
        <f t="shared" si="0"/>
        <v>0</v>
      </c>
      <c r="AA32" s="249">
        <f t="shared" si="0"/>
        <v>0</v>
      </c>
    </row>
    <row r="33" spans="1:27" ht="15.75" customHeight="1">
      <c r="A33" s="169" t="s">
        <v>113</v>
      </c>
      <c r="B33" s="435"/>
      <c r="C33" s="438"/>
      <c r="D33" s="72"/>
      <c r="E33" s="73"/>
      <c r="F33" s="75"/>
      <c r="G33" s="77"/>
      <c r="H33" s="72"/>
      <c r="I33" s="73"/>
      <c r="J33" s="75"/>
      <c r="K33" s="77"/>
      <c r="L33" s="72"/>
      <c r="M33" s="73"/>
      <c r="N33" s="72"/>
      <c r="O33" s="73"/>
      <c r="P33" s="72"/>
      <c r="Q33" s="73"/>
      <c r="R33" s="75"/>
      <c r="S33" s="77"/>
      <c r="T33" s="72"/>
      <c r="U33" s="73"/>
      <c r="V33" s="75"/>
      <c r="W33" s="77"/>
      <c r="X33" s="72">
        <f t="shared" si="3"/>
        <v>0</v>
      </c>
      <c r="Y33" s="73">
        <f t="shared" si="3"/>
        <v>0</v>
      </c>
      <c r="Z33" s="76">
        <f t="shared" si="0"/>
        <v>0</v>
      </c>
      <c r="AA33" s="248">
        <f t="shared" si="0"/>
        <v>0</v>
      </c>
    </row>
    <row r="34" spans="1:27" ht="16.5" customHeight="1">
      <c r="A34" s="178" t="s">
        <v>180</v>
      </c>
      <c r="B34" s="435"/>
      <c r="C34" s="438"/>
      <c r="D34" s="179"/>
      <c r="E34" s="180"/>
      <c r="F34" s="181"/>
      <c r="G34" s="182"/>
      <c r="H34" s="179"/>
      <c r="I34" s="180"/>
      <c r="J34" s="181"/>
      <c r="K34" s="182"/>
      <c r="L34" s="179"/>
      <c r="M34" s="180"/>
      <c r="N34" s="181"/>
      <c r="O34" s="182"/>
      <c r="P34" s="179"/>
      <c r="Q34" s="180"/>
      <c r="R34" s="181"/>
      <c r="S34" s="182"/>
      <c r="T34" s="179"/>
      <c r="U34" s="180"/>
      <c r="V34" s="181"/>
      <c r="W34" s="182"/>
      <c r="X34" s="179">
        <f t="shared" si="3"/>
        <v>0</v>
      </c>
      <c r="Y34" s="180">
        <f t="shared" si="3"/>
        <v>0</v>
      </c>
      <c r="Z34" s="183">
        <f t="shared" si="0"/>
        <v>0</v>
      </c>
      <c r="AA34" s="249">
        <f t="shared" si="0"/>
        <v>0</v>
      </c>
    </row>
    <row r="35" spans="1:27" ht="16.5" customHeight="1">
      <c r="A35" s="169" t="s">
        <v>115</v>
      </c>
      <c r="B35" s="435"/>
      <c r="C35" s="438"/>
      <c r="D35" s="72">
        <v>1</v>
      </c>
      <c r="E35" s="73">
        <v>0.8</v>
      </c>
      <c r="F35" s="72">
        <v>1</v>
      </c>
      <c r="G35" s="73">
        <v>0.8</v>
      </c>
      <c r="H35" s="72">
        <v>1</v>
      </c>
      <c r="I35" s="73">
        <v>0.8</v>
      </c>
      <c r="J35" s="75">
        <v>4</v>
      </c>
      <c r="K35" s="77">
        <v>3.2</v>
      </c>
      <c r="L35" s="72">
        <v>1</v>
      </c>
      <c r="M35" s="73">
        <v>0.8</v>
      </c>
      <c r="N35" s="75">
        <v>1</v>
      </c>
      <c r="O35" s="77">
        <v>0.8</v>
      </c>
      <c r="P35" s="72">
        <v>4</v>
      </c>
      <c r="Q35" s="73">
        <v>3.2</v>
      </c>
      <c r="R35" s="75">
        <v>1</v>
      </c>
      <c r="S35" s="73">
        <v>0.8</v>
      </c>
      <c r="T35" s="72">
        <v>1</v>
      </c>
      <c r="U35" s="73">
        <v>0.8</v>
      </c>
      <c r="V35" s="75">
        <v>4</v>
      </c>
      <c r="W35" s="77">
        <v>3.2</v>
      </c>
      <c r="X35" s="167">
        <f t="shared" si="3"/>
        <v>19</v>
      </c>
      <c r="Y35" s="168">
        <f t="shared" si="3"/>
        <v>15.200000000000003</v>
      </c>
      <c r="Z35" s="71">
        <f t="shared" si="0"/>
        <v>1.9</v>
      </c>
      <c r="AA35" s="248">
        <f t="shared" si="0"/>
        <v>1.5200000000000002</v>
      </c>
    </row>
    <row r="36" spans="1:27" ht="15.75" customHeight="1">
      <c r="A36" s="169" t="s">
        <v>243</v>
      </c>
      <c r="B36" s="435"/>
      <c r="C36" s="438"/>
      <c r="D36" s="72">
        <v>2</v>
      </c>
      <c r="E36" s="73">
        <v>1.5</v>
      </c>
      <c r="F36" s="72">
        <v>2</v>
      </c>
      <c r="G36" s="73">
        <v>1.5</v>
      </c>
      <c r="H36" s="72">
        <v>2</v>
      </c>
      <c r="I36" s="73">
        <v>1.5</v>
      </c>
      <c r="J36" s="72">
        <v>2</v>
      </c>
      <c r="K36" s="77">
        <v>1.5</v>
      </c>
      <c r="L36" s="72">
        <v>2</v>
      </c>
      <c r="M36" s="73">
        <v>1.5</v>
      </c>
      <c r="N36" s="75">
        <v>2</v>
      </c>
      <c r="O36" s="77">
        <v>1.5</v>
      </c>
      <c r="P36" s="72">
        <v>2</v>
      </c>
      <c r="Q36" s="73">
        <v>1.5</v>
      </c>
      <c r="R36" s="75">
        <v>2</v>
      </c>
      <c r="S36" s="73">
        <v>1.5</v>
      </c>
      <c r="T36" s="72">
        <v>2</v>
      </c>
      <c r="U36" s="73">
        <v>1.5</v>
      </c>
      <c r="V36" s="72">
        <v>2</v>
      </c>
      <c r="W36" s="73">
        <v>1.5</v>
      </c>
      <c r="X36" s="167">
        <f t="shared" si="3"/>
        <v>20</v>
      </c>
      <c r="Y36" s="168">
        <f t="shared" si="3"/>
        <v>15</v>
      </c>
      <c r="Z36" s="71">
        <f t="shared" si="0"/>
        <v>2</v>
      </c>
      <c r="AA36" s="248">
        <f t="shared" si="0"/>
        <v>1.5</v>
      </c>
    </row>
    <row r="37" spans="1:27" ht="15.75" customHeight="1">
      <c r="A37" s="178" t="s">
        <v>374</v>
      </c>
      <c r="B37" s="435"/>
      <c r="C37" s="438"/>
      <c r="D37" s="179">
        <v>3.5</v>
      </c>
      <c r="E37" s="180">
        <v>2.7</v>
      </c>
      <c r="F37" s="181">
        <v>3.5</v>
      </c>
      <c r="G37" s="182">
        <v>2.7</v>
      </c>
      <c r="H37" s="179">
        <v>3.5</v>
      </c>
      <c r="I37" s="180">
        <v>2.7</v>
      </c>
      <c r="J37" s="181">
        <v>3.5</v>
      </c>
      <c r="K37" s="182">
        <v>2.7</v>
      </c>
      <c r="L37" s="181">
        <v>3.5</v>
      </c>
      <c r="M37" s="182">
        <v>2.7</v>
      </c>
      <c r="N37" s="181">
        <v>3.5</v>
      </c>
      <c r="O37" s="182">
        <v>2.7</v>
      </c>
      <c r="P37" s="181">
        <v>3.5</v>
      </c>
      <c r="Q37" s="182">
        <v>2.7</v>
      </c>
      <c r="R37" s="181">
        <v>3.5</v>
      </c>
      <c r="S37" s="182">
        <v>2.7</v>
      </c>
      <c r="T37" s="181">
        <v>3.5</v>
      </c>
      <c r="U37" s="182">
        <v>2.7</v>
      </c>
      <c r="V37" s="181">
        <v>3.5</v>
      </c>
      <c r="W37" s="182">
        <v>2.7</v>
      </c>
      <c r="X37" s="179">
        <f t="shared" si="3"/>
        <v>35</v>
      </c>
      <c r="Y37" s="180">
        <f t="shared" si="3"/>
        <v>26.999999999999996</v>
      </c>
      <c r="Z37" s="183">
        <f aca="true" t="shared" si="4" ref="Z37:AA68">X37/10</f>
        <v>3.5</v>
      </c>
      <c r="AA37" s="249">
        <f t="shared" si="4"/>
        <v>2.6999999999999997</v>
      </c>
    </row>
    <row r="38" spans="1:27" ht="16.5" customHeight="1">
      <c r="A38" s="169" t="s">
        <v>118</v>
      </c>
      <c r="B38" s="435"/>
      <c r="C38" s="438"/>
      <c r="D38" s="72"/>
      <c r="E38" s="73"/>
      <c r="F38" s="75">
        <v>71</v>
      </c>
      <c r="G38" s="77">
        <v>46.15</v>
      </c>
      <c r="H38" s="72"/>
      <c r="I38" s="73"/>
      <c r="J38" s="75"/>
      <c r="K38" s="77"/>
      <c r="L38" s="72"/>
      <c r="M38" s="73"/>
      <c r="N38" s="75"/>
      <c r="O38" s="77"/>
      <c r="P38" s="72"/>
      <c r="Q38" s="73"/>
      <c r="R38" s="75">
        <v>77</v>
      </c>
      <c r="S38" s="77">
        <v>46.25</v>
      </c>
      <c r="T38" s="72"/>
      <c r="U38" s="73"/>
      <c r="V38" s="75"/>
      <c r="W38" s="77"/>
      <c r="X38" s="167">
        <f t="shared" si="3"/>
        <v>148</v>
      </c>
      <c r="Y38" s="168">
        <f t="shared" si="3"/>
        <v>92.4</v>
      </c>
      <c r="Z38" s="71">
        <f t="shared" si="4"/>
        <v>14.8</v>
      </c>
      <c r="AA38" s="248">
        <f t="shared" si="4"/>
        <v>9.24</v>
      </c>
    </row>
    <row r="39" spans="1:27" ht="16.5" customHeight="1">
      <c r="A39" s="169" t="s">
        <v>181</v>
      </c>
      <c r="B39" s="436"/>
      <c r="C39" s="439"/>
      <c r="D39" s="72"/>
      <c r="E39" s="73"/>
      <c r="F39" s="75"/>
      <c r="G39" s="77"/>
      <c r="H39" s="72"/>
      <c r="I39" s="73"/>
      <c r="J39" s="75"/>
      <c r="K39" s="77"/>
      <c r="L39" s="72">
        <v>10</v>
      </c>
      <c r="M39" s="240">
        <v>6.5</v>
      </c>
      <c r="N39" s="75"/>
      <c r="O39" s="77"/>
      <c r="P39" s="72"/>
      <c r="Q39" s="73"/>
      <c r="R39" s="75"/>
      <c r="S39" s="77"/>
      <c r="T39" s="72">
        <v>64</v>
      </c>
      <c r="U39" s="73">
        <v>60.5</v>
      </c>
      <c r="V39" s="72">
        <v>10</v>
      </c>
      <c r="W39" s="240">
        <v>6.5</v>
      </c>
      <c r="X39" s="167">
        <f t="shared" si="3"/>
        <v>84</v>
      </c>
      <c r="Y39" s="168">
        <f t="shared" si="3"/>
        <v>73.5</v>
      </c>
      <c r="Z39" s="71">
        <f t="shared" si="4"/>
        <v>8.4</v>
      </c>
      <c r="AA39" s="248">
        <f t="shared" si="4"/>
        <v>7.35</v>
      </c>
    </row>
    <row r="40" spans="1:27" ht="18" customHeight="1">
      <c r="A40" s="170" t="s">
        <v>182</v>
      </c>
      <c r="B40" s="434">
        <v>114</v>
      </c>
      <c r="C40" s="437">
        <v>100</v>
      </c>
      <c r="D40" s="72"/>
      <c r="E40" s="73"/>
      <c r="F40" s="75"/>
      <c r="G40" s="77"/>
      <c r="H40" s="72"/>
      <c r="I40" s="73"/>
      <c r="J40" s="75"/>
      <c r="K40" s="77"/>
      <c r="L40" s="72"/>
      <c r="M40" s="73"/>
      <c r="N40" s="75"/>
      <c r="O40" s="77"/>
      <c r="P40" s="72"/>
      <c r="Q40" s="73"/>
      <c r="R40" s="75"/>
      <c r="S40" s="77"/>
      <c r="T40" s="72"/>
      <c r="U40" s="73"/>
      <c r="V40" s="75"/>
      <c r="W40" s="77"/>
      <c r="X40" s="72">
        <f>X41+X42+X43+X46+X47</f>
        <v>1248</v>
      </c>
      <c r="Y40" s="185">
        <f>Y41+Y42+Y43+Y46+Y47</f>
        <v>1001</v>
      </c>
      <c r="Z40" s="71">
        <f t="shared" si="4"/>
        <v>124.8</v>
      </c>
      <c r="AA40" s="294">
        <f t="shared" si="4"/>
        <v>100.1</v>
      </c>
    </row>
    <row r="41" spans="1:27" ht="17.25" customHeight="1">
      <c r="A41" s="169" t="s">
        <v>119</v>
      </c>
      <c r="B41" s="435"/>
      <c r="C41" s="438"/>
      <c r="D41" s="72">
        <v>114</v>
      </c>
      <c r="E41" s="73">
        <v>100</v>
      </c>
      <c r="F41" s="75"/>
      <c r="G41" s="184"/>
      <c r="H41" s="72"/>
      <c r="I41" s="73"/>
      <c r="J41" s="75"/>
      <c r="K41" s="77"/>
      <c r="L41" s="72"/>
      <c r="M41" s="73"/>
      <c r="N41" s="75">
        <v>114</v>
      </c>
      <c r="O41" s="77">
        <v>100</v>
      </c>
      <c r="P41" s="72"/>
      <c r="Q41" s="73"/>
      <c r="R41" s="75"/>
      <c r="S41" s="77"/>
      <c r="T41" s="72"/>
      <c r="U41" s="73"/>
      <c r="V41" s="75"/>
      <c r="W41" s="77"/>
      <c r="X41" s="167">
        <f aca="true" t="shared" si="5" ref="X41:Y56">V41+T41+R41+P41+N41+L41+J41+H41+F41+D41</f>
        <v>228</v>
      </c>
      <c r="Y41" s="168">
        <f t="shared" si="5"/>
        <v>200</v>
      </c>
      <c r="Z41" s="71">
        <f t="shared" si="4"/>
        <v>22.8</v>
      </c>
      <c r="AA41" s="248">
        <f t="shared" si="4"/>
        <v>20</v>
      </c>
    </row>
    <row r="42" spans="1:27" ht="15.75" customHeight="1">
      <c r="A42" s="169" t="s">
        <v>120</v>
      </c>
      <c r="B42" s="435"/>
      <c r="C42" s="438"/>
      <c r="D42" s="72"/>
      <c r="E42" s="73"/>
      <c r="F42" s="75">
        <v>112</v>
      </c>
      <c r="G42" s="177">
        <v>100</v>
      </c>
      <c r="H42" s="72"/>
      <c r="I42" s="73"/>
      <c r="J42" s="75">
        <v>112</v>
      </c>
      <c r="K42" s="177">
        <v>100</v>
      </c>
      <c r="L42" s="72"/>
      <c r="M42" s="73"/>
      <c r="N42" s="75"/>
      <c r="O42" s="77"/>
      <c r="P42" s="72">
        <v>112</v>
      </c>
      <c r="Q42" s="73">
        <v>100</v>
      </c>
      <c r="R42" s="75"/>
      <c r="S42" s="77"/>
      <c r="T42" s="72">
        <v>112</v>
      </c>
      <c r="U42" s="73">
        <v>100</v>
      </c>
      <c r="V42" s="75"/>
      <c r="W42" s="77"/>
      <c r="X42" s="167">
        <f t="shared" si="5"/>
        <v>448</v>
      </c>
      <c r="Y42" s="168">
        <f t="shared" si="5"/>
        <v>400</v>
      </c>
      <c r="Z42" s="71">
        <f t="shared" si="4"/>
        <v>44.8</v>
      </c>
      <c r="AA42" s="248">
        <f t="shared" si="4"/>
        <v>40</v>
      </c>
    </row>
    <row r="43" spans="1:27" ht="15" customHeight="1">
      <c r="A43" s="169" t="s">
        <v>183</v>
      </c>
      <c r="B43" s="435"/>
      <c r="C43" s="438"/>
      <c r="D43" s="72"/>
      <c r="E43" s="73"/>
      <c r="F43" s="75"/>
      <c r="G43" s="77"/>
      <c r="H43" s="72"/>
      <c r="I43" s="73"/>
      <c r="J43" s="75"/>
      <c r="K43" s="77"/>
      <c r="L43" s="72"/>
      <c r="M43" s="175"/>
      <c r="N43" s="75"/>
      <c r="O43" s="77"/>
      <c r="P43" s="72"/>
      <c r="Q43" s="73"/>
      <c r="R43" s="75"/>
      <c r="S43" s="77"/>
      <c r="T43" s="72"/>
      <c r="U43" s="73"/>
      <c r="V43" s="75"/>
      <c r="W43" s="77"/>
      <c r="X43" s="167">
        <f t="shared" si="5"/>
        <v>0</v>
      </c>
      <c r="Y43" s="168">
        <f t="shared" si="5"/>
        <v>0</v>
      </c>
      <c r="Z43" s="71">
        <f t="shared" si="4"/>
        <v>0</v>
      </c>
      <c r="AA43" s="248">
        <f t="shared" si="4"/>
        <v>0</v>
      </c>
    </row>
    <row r="44" spans="1:27" ht="15" customHeight="1">
      <c r="A44" s="169" t="s">
        <v>122</v>
      </c>
      <c r="B44" s="435"/>
      <c r="C44" s="438"/>
      <c r="D44" s="72">
        <v>7</v>
      </c>
      <c r="E44" s="73">
        <v>7</v>
      </c>
      <c r="F44" s="75">
        <v>3</v>
      </c>
      <c r="G44" s="77">
        <v>3</v>
      </c>
      <c r="H44" s="72"/>
      <c r="I44" s="73"/>
      <c r="J44" s="75">
        <v>10</v>
      </c>
      <c r="K44" s="77">
        <v>10</v>
      </c>
      <c r="L44" s="72"/>
      <c r="M44" s="73"/>
      <c r="N44" s="75">
        <v>7</v>
      </c>
      <c r="O44" s="77">
        <v>7</v>
      </c>
      <c r="P44" s="72">
        <v>10</v>
      </c>
      <c r="Q44" s="73">
        <v>10</v>
      </c>
      <c r="R44" s="75"/>
      <c r="S44" s="77"/>
      <c r="T44" s="72">
        <v>7</v>
      </c>
      <c r="U44" s="73">
        <v>7</v>
      </c>
      <c r="V44" s="75">
        <v>3</v>
      </c>
      <c r="W44" s="77">
        <v>3</v>
      </c>
      <c r="X44" s="167">
        <f t="shared" si="5"/>
        <v>47</v>
      </c>
      <c r="Y44" s="168">
        <f t="shared" si="5"/>
        <v>47</v>
      </c>
      <c r="Z44" s="71">
        <f t="shared" si="4"/>
        <v>4.7</v>
      </c>
      <c r="AA44" s="248">
        <f t="shared" si="4"/>
        <v>4.7</v>
      </c>
    </row>
    <row r="45" spans="1:27" ht="16.5" customHeight="1">
      <c r="A45" s="169" t="s">
        <v>123</v>
      </c>
      <c r="B45" s="435"/>
      <c r="C45" s="438"/>
      <c r="D45" s="72"/>
      <c r="E45" s="73"/>
      <c r="F45" s="75"/>
      <c r="G45" s="77"/>
      <c r="H45" s="72">
        <v>37</v>
      </c>
      <c r="I45" s="73">
        <v>37</v>
      </c>
      <c r="J45" s="75"/>
      <c r="K45" s="77"/>
      <c r="L45" s="72"/>
      <c r="M45" s="73"/>
      <c r="N45" s="75"/>
      <c r="O45" s="77"/>
      <c r="P45" s="72"/>
      <c r="Q45" s="73"/>
      <c r="R45" s="75">
        <v>20</v>
      </c>
      <c r="S45" s="77">
        <v>20</v>
      </c>
      <c r="T45" s="72"/>
      <c r="U45" s="73"/>
      <c r="V45" s="75"/>
      <c r="W45" s="77"/>
      <c r="X45" s="167">
        <f t="shared" si="5"/>
        <v>57</v>
      </c>
      <c r="Y45" s="168">
        <f t="shared" si="5"/>
        <v>57</v>
      </c>
      <c r="Z45" s="71">
        <f t="shared" si="4"/>
        <v>5.7</v>
      </c>
      <c r="AA45" s="248">
        <f t="shared" si="4"/>
        <v>5.7</v>
      </c>
    </row>
    <row r="46" spans="1:27" ht="15.75" customHeight="1">
      <c r="A46" s="169" t="s">
        <v>375</v>
      </c>
      <c r="B46" s="435"/>
      <c r="C46" s="438"/>
      <c r="D46" s="72"/>
      <c r="E46" s="73"/>
      <c r="F46" s="75"/>
      <c r="G46" s="77"/>
      <c r="H46" s="72"/>
      <c r="I46" s="172"/>
      <c r="J46" s="75"/>
      <c r="K46" s="77"/>
      <c r="L46" s="72">
        <v>136</v>
      </c>
      <c r="M46" s="73">
        <v>100</v>
      </c>
      <c r="N46" s="75"/>
      <c r="O46" s="77"/>
      <c r="P46" s="72"/>
      <c r="Q46" s="73"/>
      <c r="R46" s="75">
        <v>136</v>
      </c>
      <c r="S46" s="77">
        <v>100</v>
      </c>
      <c r="T46" s="72"/>
      <c r="U46" s="73"/>
      <c r="V46" s="75"/>
      <c r="W46" s="77"/>
      <c r="X46" s="167">
        <f t="shared" si="5"/>
        <v>272</v>
      </c>
      <c r="Y46" s="168">
        <f t="shared" si="5"/>
        <v>200</v>
      </c>
      <c r="Z46" s="71">
        <f t="shared" si="4"/>
        <v>27.2</v>
      </c>
      <c r="AA46" s="248">
        <f t="shared" si="4"/>
        <v>20</v>
      </c>
    </row>
    <row r="47" spans="1:27" ht="16.5" customHeight="1">
      <c r="A47" s="169" t="s">
        <v>121</v>
      </c>
      <c r="B47" s="436"/>
      <c r="C47" s="439"/>
      <c r="D47" s="72"/>
      <c r="E47" s="73"/>
      <c r="F47" s="75"/>
      <c r="G47" s="77"/>
      <c r="H47" s="72">
        <v>150</v>
      </c>
      <c r="I47" s="73">
        <v>100.5</v>
      </c>
      <c r="J47" s="75"/>
      <c r="K47" s="77"/>
      <c r="L47" s="72"/>
      <c r="M47" s="73"/>
      <c r="N47" s="75"/>
      <c r="O47" s="77"/>
      <c r="P47" s="72"/>
      <c r="Q47" s="73"/>
      <c r="R47" s="75"/>
      <c r="S47" s="77"/>
      <c r="T47" s="72"/>
      <c r="U47" s="73"/>
      <c r="V47" s="75">
        <v>150</v>
      </c>
      <c r="W47" s="177">
        <v>100.5</v>
      </c>
      <c r="X47" s="167">
        <f t="shared" si="5"/>
        <v>300</v>
      </c>
      <c r="Y47" s="168">
        <f t="shared" si="5"/>
        <v>201</v>
      </c>
      <c r="Z47" s="71">
        <f t="shared" si="4"/>
        <v>30</v>
      </c>
      <c r="AA47" s="248">
        <f t="shared" si="4"/>
        <v>20.1</v>
      </c>
    </row>
    <row r="48" spans="1:27" ht="28.5" customHeight="1">
      <c r="A48" s="166" t="s">
        <v>169</v>
      </c>
      <c r="B48" s="76">
        <v>50</v>
      </c>
      <c r="C48" s="143">
        <v>50</v>
      </c>
      <c r="D48" s="72"/>
      <c r="E48" s="73"/>
      <c r="F48" s="75">
        <v>18</v>
      </c>
      <c r="G48" s="77">
        <v>18</v>
      </c>
      <c r="H48" s="72">
        <v>18</v>
      </c>
      <c r="I48" s="73">
        <v>18</v>
      </c>
      <c r="J48" s="75"/>
      <c r="K48" s="77"/>
      <c r="L48" s="72"/>
      <c r="M48" s="73"/>
      <c r="N48" s="75"/>
      <c r="O48" s="77"/>
      <c r="P48" s="72"/>
      <c r="Q48" s="73"/>
      <c r="R48" s="75">
        <v>18</v>
      </c>
      <c r="S48" s="77">
        <v>18</v>
      </c>
      <c r="T48" s="72"/>
      <c r="U48" s="73"/>
      <c r="V48" s="75"/>
      <c r="W48" s="73"/>
      <c r="X48" s="167">
        <f t="shared" si="5"/>
        <v>54</v>
      </c>
      <c r="Y48" s="168">
        <f t="shared" si="5"/>
        <v>54</v>
      </c>
      <c r="Z48" s="71">
        <f t="shared" si="4"/>
        <v>5.4</v>
      </c>
      <c r="AA48" s="248">
        <f t="shared" si="4"/>
        <v>5.4</v>
      </c>
    </row>
    <row r="49" spans="1:27" ht="16.5" customHeight="1">
      <c r="A49" s="166" t="s">
        <v>184</v>
      </c>
      <c r="B49" s="76">
        <v>100</v>
      </c>
      <c r="C49" s="143">
        <v>100</v>
      </c>
      <c r="D49" s="72">
        <v>200</v>
      </c>
      <c r="E49" s="73">
        <v>200</v>
      </c>
      <c r="F49" s="75"/>
      <c r="G49" s="77"/>
      <c r="H49" s="72"/>
      <c r="I49" s="73"/>
      <c r="J49" s="75">
        <v>200</v>
      </c>
      <c r="K49" s="77">
        <v>200</v>
      </c>
      <c r="L49" s="72">
        <v>200</v>
      </c>
      <c r="M49" s="73">
        <v>200</v>
      </c>
      <c r="N49" s="75">
        <v>200</v>
      </c>
      <c r="O49" s="77">
        <v>200</v>
      </c>
      <c r="P49" s="72"/>
      <c r="Q49" s="73"/>
      <c r="R49" s="75"/>
      <c r="S49" s="77"/>
      <c r="T49" s="72"/>
      <c r="U49" s="73"/>
      <c r="V49" s="75">
        <v>200</v>
      </c>
      <c r="W49" s="77">
        <v>200</v>
      </c>
      <c r="X49" s="167">
        <f t="shared" si="5"/>
        <v>1000</v>
      </c>
      <c r="Y49" s="168">
        <f t="shared" si="5"/>
        <v>1000</v>
      </c>
      <c r="Z49" s="71">
        <f t="shared" si="4"/>
        <v>100</v>
      </c>
      <c r="AA49" s="248">
        <f t="shared" si="4"/>
        <v>100</v>
      </c>
    </row>
    <row r="50" spans="1:27" ht="15.75" customHeight="1">
      <c r="A50" s="166" t="s">
        <v>124</v>
      </c>
      <c r="B50" s="76">
        <v>30</v>
      </c>
      <c r="C50" s="143">
        <v>30</v>
      </c>
      <c r="D50" s="72">
        <v>31</v>
      </c>
      <c r="E50" s="73">
        <v>31</v>
      </c>
      <c r="F50" s="75">
        <v>27</v>
      </c>
      <c r="G50" s="77">
        <v>27</v>
      </c>
      <c r="H50" s="72">
        <v>56</v>
      </c>
      <c r="I50" s="73">
        <v>56</v>
      </c>
      <c r="J50" s="75">
        <v>26</v>
      </c>
      <c r="K50" s="77">
        <v>26</v>
      </c>
      <c r="L50" s="72">
        <v>22</v>
      </c>
      <c r="M50" s="73">
        <v>22</v>
      </c>
      <c r="N50" s="75">
        <v>35</v>
      </c>
      <c r="O50" s="77">
        <v>35</v>
      </c>
      <c r="P50" s="72">
        <v>28</v>
      </c>
      <c r="Q50" s="73">
        <v>28</v>
      </c>
      <c r="R50" s="75">
        <v>47</v>
      </c>
      <c r="S50" s="77">
        <v>47</v>
      </c>
      <c r="T50" s="72">
        <v>25</v>
      </c>
      <c r="U50" s="73">
        <v>25</v>
      </c>
      <c r="V50" s="75">
        <v>23</v>
      </c>
      <c r="W50" s="77">
        <v>23</v>
      </c>
      <c r="X50" s="167">
        <f t="shared" si="5"/>
        <v>320</v>
      </c>
      <c r="Y50" s="168">
        <f t="shared" si="5"/>
        <v>320</v>
      </c>
      <c r="Z50" s="71">
        <f t="shared" si="4"/>
        <v>32</v>
      </c>
      <c r="AA50" s="248">
        <f t="shared" si="4"/>
        <v>32</v>
      </c>
    </row>
    <row r="51" spans="1:27" ht="18" customHeight="1">
      <c r="A51" s="166" t="s">
        <v>125</v>
      </c>
      <c r="B51" s="76">
        <v>1.2</v>
      </c>
      <c r="C51" s="143">
        <v>1.2</v>
      </c>
      <c r="D51" s="72"/>
      <c r="E51" s="73"/>
      <c r="F51" s="75">
        <v>3</v>
      </c>
      <c r="G51" s="77">
        <v>3</v>
      </c>
      <c r="H51" s="72"/>
      <c r="I51" s="73"/>
      <c r="J51" s="75"/>
      <c r="K51" s="77"/>
      <c r="L51" s="72">
        <v>3</v>
      </c>
      <c r="M51" s="73">
        <v>3</v>
      </c>
      <c r="N51" s="75"/>
      <c r="O51" s="77"/>
      <c r="P51" s="72">
        <v>3</v>
      </c>
      <c r="Q51" s="73">
        <v>3</v>
      </c>
      <c r="R51" s="75"/>
      <c r="S51" s="77"/>
      <c r="T51" s="72"/>
      <c r="U51" s="73"/>
      <c r="V51" s="75">
        <v>3</v>
      </c>
      <c r="W51" s="77">
        <v>3</v>
      </c>
      <c r="X51" s="167">
        <f t="shared" si="5"/>
        <v>12</v>
      </c>
      <c r="Y51" s="168">
        <f t="shared" si="5"/>
        <v>12</v>
      </c>
      <c r="Z51" s="71">
        <f t="shared" si="4"/>
        <v>1.2</v>
      </c>
      <c r="AA51" s="248">
        <f t="shared" si="4"/>
        <v>1.2</v>
      </c>
    </row>
    <row r="52" spans="1:27" ht="15" customHeight="1">
      <c r="A52" s="166" t="s">
        <v>126</v>
      </c>
      <c r="B52" s="76">
        <v>0.6</v>
      </c>
      <c r="C52" s="143">
        <v>0.6</v>
      </c>
      <c r="D52" s="72"/>
      <c r="E52" s="73"/>
      <c r="F52" s="75"/>
      <c r="G52" s="77"/>
      <c r="H52" s="72">
        <v>3</v>
      </c>
      <c r="I52" s="73">
        <v>3</v>
      </c>
      <c r="J52" s="75"/>
      <c r="K52" s="77"/>
      <c r="L52" s="72"/>
      <c r="M52" s="73"/>
      <c r="N52" s="75"/>
      <c r="O52" s="77"/>
      <c r="P52" s="72"/>
      <c r="Q52" s="73"/>
      <c r="R52" s="75">
        <v>3</v>
      </c>
      <c r="S52" s="77">
        <v>3</v>
      </c>
      <c r="T52" s="72"/>
      <c r="U52" s="73"/>
      <c r="V52" s="75"/>
      <c r="W52" s="77"/>
      <c r="X52" s="167">
        <f t="shared" si="5"/>
        <v>6</v>
      </c>
      <c r="Y52" s="168">
        <f t="shared" si="5"/>
        <v>6</v>
      </c>
      <c r="Z52" s="71">
        <f t="shared" si="4"/>
        <v>0.6</v>
      </c>
      <c r="AA52" s="248">
        <f t="shared" si="4"/>
        <v>0.6</v>
      </c>
    </row>
    <row r="53" spans="1:27" ht="15.75" customHeight="1">
      <c r="A53" s="166" t="s">
        <v>127</v>
      </c>
      <c r="B53" s="76">
        <v>0.6</v>
      </c>
      <c r="C53" s="143">
        <v>0.6</v>
      </c>
      <c r="D53" s="72">
        <v>0.86</v>
      </c>
      <c r="E53" s="73">
        <v>0.86</v>
      </c>
      <c r="F53" s="75">
        <v>0.43</v>
      </c>
      <c r="G53" s="77">
        <v>0.43</v>
      </c>
      <c r="H53" s="72">
        <v>0.43</v>
      </c>
      <c r="I53" s="73">
        <v>0.43</v>
      </c>
      <c r="J53" s="75">
        <v>0.86</v>
      </c>
      <c r="K53" s="77">
        <v>0.86</v>
      </c>
      <c r="L53" s="72">
        <v>0.43</v>
      </c>
      <c r="M53" s="73">
        <v>0.43</v>
      </c>
      <c r="N53" s="75">
        <v>0.86</v>
      </c>
      <c r="O53" s="77">
        <v>0.86</v>
      </c>
      <c r="P53" s="72">
        <v>0.43</v>
      </c>
      <c r="Q53" s="73">
        <v>0.43</v>
      </c>
      <c r="R53" s="75">
        <v>0.43</v>
      </c>
      <c r="S53" s="77">
        <v>0.43</v>
      </c>
      <c r="T53" s="72">
        <v>0.86</v>
      </c>
      <c r="U53" s="73">
        <v>0.86</v>
      </c>
      <c r="V53" s="75">
        <v>0.43</v>
      </c>
      <c r="W53" s="77">
        <v>0.43</v>
      </c>
      <c r="X53" s="167">
        <f t="shared" si="5"/>
        <v>6.02</v>
      </c>
      <c r="Y53" s="168">
        <f t="shared" si="5"/>
        <v>6.02</v>
      </c>
      <c r="Z53" s="71">
        <f t="shared" si="4"/>
        <v>0.602</v>
      </c>
      <c r="AA53" s="248">
        <f t="shared" si="4"/>
        <v>0.602</v>
      </c>
    </row>
    <row r="54" spans="1:27" ht="16.5" customHeight="1">
      <c r="A54" s="166" t="s">
        <v>128</v>
      </c>
      <c r="B54" s="247">
        <v>60.5</v>
      </c>
      <c r="C54" s="143">
        <v>55</v>
      </c>
      <c r="D54" s="72">
        <v>96</v>
      </c>
      <c r="E54" s="172">
        <v>87.36</v>
      </c>
      <c r="F54" s="75">
        <v>87</v>
      </c>
      <c r="G54" s="184">
        <v>79.17</v>
      </c>
      <c r="H54" s="72"/>
      <c r="I54" s="73"/>
      <c r="J54" s="75">
        <v>25</v>
      </c>
      <c r="K54" s="184">
        <v>22.75</v>
      </c>
      <c r="L54" s="72">
        <v>99</v>
      </c>
      <c r="M54" s="172">
        <v>90.09</v>
      </c>
      <c r="N54" s="75">
        <v>87</v>
      </c>
      <c r="O54" s="77">
        <v>79.17</v>
      </c>
      <c r="P54" s="72">
        <v>87</v>
      </c>
      <c r="Q54" s="73">
        <v>79.17</v>
      </c>
      <c r="R54" s="75"/>
      <c r="S54" s="77"/>
      <c r="T54" s="72">
        <v>25</v>
      </c>
      <c r="U54" s="73">
        <v>22.75</v>
      </c>
      <c r="V54" s="75">
        <v>99</v>
      </c>
      <c r="W54" s="241">
        <v>90.09</v>
      </c>
      <c r="X54" s="167">
        <f t="shared" si="5"/>
        <v>605</v>
      </c>
      <c r="Y54" s="168">
        <f t="shared" si="5"/>
        <v>550.55</v>
      </c>
      <c r="Z54" s="71">
        <f t="shared" si="4"/>
        <v>60.5</v>
      </c>
      <c r="AA54" s="250">
        <f t="shared" si="4"/>
        <v>55.05499999999999</v>
      </c>
    </row>
    <row r="55" spans="1:27" ht="24" customHeight="1" thickBot="1">
      <c r="A55" s="286" t="s">
        <v>255</v>
      </c>
      <c r="B55" s="76">
        <v>30.1</v>
      </c>
      <c r="C55" s="143">
        <v>25</v>
      </c>
      <c r="D55" s="72"/>
      <c r="E55" s="73"/>
      <c r="F55" s="75"/>
      <c r="G55" s="77"/>
      <c r="H55" s="72"/>
      <c r="I55" s="73"/>
      <c r="J55" s="75">
        <v>150.5</v>
      </c>
      <c r="K55" s="77">
        <v>124.92</v>
      </c>
      <c r="L55" s="72"/>
      <c r="M55" s="73"/>
      <c r="N55" s="75"/>
      <c r="O55" s="77"/>
      <c r="P55" s="72"/>
      <c r="Q55" s="73"/>
      <c r="R55" s="75"/>
      <c r="S55" s="77"/>
      <c r="T55" s="72">
        <v>150.5</v>
      </c>
      <c r="U55" s="172">
        <v>124.92</v>
      </c>
      <c r="V55" s="75"/>
      <c r="W55" s="77"/>
      <c r="X55" s="167">
        <f t="shared" si="5"/>
        <v>301</v>
      </c>
      <c r="Y55" s="168">
        <f t="shared" si="5"/>
        <v>249.84</v>
      </c>
      <c r="Z55" s="71">
        <f t="shared" si="4"/>
        <v>30.1</v>
      </c>
      <c r="AA55" s="250">
        <f t="shared" si="4"/>
        <v>24.984</v>
      </c>
    </row>
    <row r="56" spans="1:27" ht="17.25" customHeight="1">
      <c r="A56" s="166" t="s">
        <v>185</v>
      </c>
      <c r="B56" s="76">
        <v>27</v>
      </c>
      <c r="C56" s="143">
        <v>24</v>
      </c>
      <c r="D56" s="72"/>
      <c r="E56" s="73"/>
      <c r="F56" s="75"/>
      <c r="G56" s="77"/>
      <c r="H56" s="72">
        <v>135</v>
      </c>
      <c r="I56" s="240">
        <v>120</v>
      </c>
      <c r="J56" s="75"/>
      <c r="K56" s="77"/>
      <c r="L56" s="72"/>
      <c r="M56" s="73"/>
      <c r="N56" s="75"/>
      <c r="O56" s="77"/>
      <c r="P56" s="72"/>
      <c r="Q56" s="73"/>
      <c r="R56" s="75">
        <v>135</v>
      </c>
      <c r="S56" s="241">
        <v>120</v>
      </c>
      <c r="T56" s="72"/>
      <c r="U56" s="73"/>
      <c r="V56" s="75"/>
      <c r="W56" s="77"/>
      <c r="X56" s="167">
        <f t="shared" si="5"/>
        <v>270</v>
      </c>
      <c r="Y56" s="168">
        <f t="shared" si="5"/>
        <v>240</v>
      </c>
      <c r="Z56" s="71">
        <f t="shared" si="4"/>
        <v>27</v>
      </c>
      <c r="AA56" s="248">
        <f t="shared" si="4"/>
        <v>24</v>
      </c>
    </row>
    <row r="57" spans="1:27" ht="16.5" customHeight="1">
      <c r="A57" s="166" t="s">
        <v>129</v>
      </c>
      <c r="B57" s="434">
        <v>39</v>
      </c>
      <c r="C57" s="437">
        <v>37</v>
      </c>
      <c r="D57" s="72"/>
      <c r="E57" s="73"/>
      <c r="F57" s="75"/>
      <c r="G57" s="77"/>
      <c r="H57" s="72"/>
      <c r="I57" s="73"/>
      <c r="J57" s="75"/>
      <c r="K57" s="77"/>
      <c r="L57" s="72"/>
      <c r="M57" s="73"/>
      <c r="N57" s="75"/>
      <c r="O57" s="77"/>
      <c r="P57" s="72"/>
      <c r="Q57" s="73"/>
      <c r="R57" s="75"/>
      <c r="S57" s="77"/>
      <c r="T57" s="72"/>
      <c r="U57" s="73"/>
      <c r="V57" s="75"/>
      <c r="W57" s="77"/>
      <c r="X57" s="167">
        <f>X58+X59</f>
        <v>401</v>
      </c>
      <c r="Y57" s="168">
        <f>Y58+Y59</f>
        <v>368.6</v>
      </c>
      <c r="Z57" s="71">
        <f t="shared" si="4"/>
        <v>40.1</v>
      </c>
      <c r="AA57" s="294">
        <f t="shared" si="4"/>
        <v>36.86</v>
      </c>
    </row>
    <row r="58" spans="1:27" ht="16.5" customHeight="1">
      <c r="A58" s="186" t="s">
        <v>130</v>
      </c>
      <c r="B58" s="435"/>
      <c r="C58" s="438"/>
      <c r="D58" s="72"/>
      <c r="E58" s="73"/>
      <c r="F58" s="75">
        <v>79</v>
      </c>
      <c r="G58" s="184">
        <v>75.05</v>
      </c>
      <c r="H58" s="72"/>
      <c r="I58" s="73"/>
      <c r="J58" s="75">
        <v>75</v>
      </c>
      <c r="K58" s="77">
        <v>71.25</v>
      </c>
      <c r="L58" s="72"/>
      <c r="M58" s="73"/>
      <c r="N58" s="75"/>
      <c r="O58" s="77"/>
      <c r="P58" s="72">
        <v>78</v>
      </c>
      <c r="Q58" s="73">
        <v>74.1</v>
      </c>
      <c r="R58" s="75"/>
      <c r="S58" s="77"/>
      <c r="T58" s="72">
        <v>89</v>
      </c>
      <c r="U58" s="73">
        <v>72.2</v>
      </c>
      <c r="V58" s="75"/>
      <c r="W58" s="77"/>
      <c r="X58" s="167">
        <f>V58+T58+R58+P58+N58+L58+J58+H58+F58+D58</f>
        <v>321</v>
      </c>
      <c r="Y58" s="168">
        <f>W58+U58+S58+Q58+O58+M58+K58+I58+G58+E58</f>
        <v>292.6</v>
      </c>
      <c r="Z58" s="71">
        <f t="shared" si="4"/>
        <v>32.1</v>
      </c>
      <c r="AA58" s="248">
        <f t="shared" si="4"/>
        <v>29.26</v>
      </c>
    </row>
    <row r="59" spans="1:27" ht="16.5" customHeight="1">
      <c r="A59" s="174" t="s">
        <v>131</v>
      </c>
      <c r="B59" s="436"/>
      <c r="C59" s="439"/>
      <c r="D59" s="72"/>
      <c r="E59" s="73"/>
      <c r="F59" s="75"/>
      <c r="G59" s="77"/>
      <c r="H59" s="72"/>
      <c r="I59" s="73"/>
      <c r="J59" s="75"/>
      <c r="K59" s="77"/>
      <c r="L59" s="72">
        <v>40</v>
      </c>
      <c r="M59" s="73">
        <v>38</v>
      </c>
      <c r="N59" s="75"/>
      <c r="O59" s="77"/>
      <c r="P59" s="72"/>
      <c r="Q59" s="73"/>
      <c r="R59" s="75"/>
      <c r="S59" s="77"/>
      <c r="T59" s="72"/>
      <c r="U59" s="73"/>
      <c r="V59" s="75">
        <v>40</v>
      </c>
      <c r="W59" s="77">
        <v>38</v>
      </c>
      <c r="X59" s="167">
        <f>V59+T59+R59+P59+N59+L59+J59+H59+F59+D59</f>
        <v>80</v>
      </c>
      <c r="Y59" s="168">
        <f>W59+U59+S59+Q59+O59+M59+K59+I59+G59+E59</f>
        <v>76</v>
      </c>
      <c r="Z59" s="71">
        <f t="shared" si="4"/>
        <v>8</v>
      </c>
      <c r="AA59" s="248">
        <f t="shared" si="4"/>
        <v>7.6</v>
      </c>
    </row>
    <row r="60" spans="1:27" ht="24" customHeight="1">
      <c r="A60" s="187" t="s">
        <v>186</v>
      </c>
      <c r="B60" s="434">
        <v>450</v>
      </c>
      <c r="C60" s="437">
        <v>450</v>
      </c>
      <c r="D60" s="72"/>
      <c r="E60" s="73"/>
      <c r="F60" s="75"/>
      <c r="G60" s="77"/>
      <c r="H60" s="72"/>
      <c r="I60" s="73"/>
      <c r="J60" s="75"/>
      <c r="K60" s="77"/>
      <c r="L60" s="72"/>
      <c r="M60" s="73"/>
      <c r="N60" s="75"/>
      <c r="O60" s="77"/>
      <c r="P60" s="72"/>
      <c r="Q60" s="73"/>
      <c r="R60" s="75"/>
      <c r="S60" s="77"/>
      <c r="T60" s="72"/>
      <c r="U60" s="73"/>
      <c r="V60" s="75"/>
      <c r="W60" s="77"/>
      <c r="X60" s="167">
        <f>X61+X62+X63+X64+X65</f>
        <v>4493</v>
      </c>
      <c r="Y60" s="185">
        <f>Y61+Y62+Y63+Y64+Y65</f>
        <v>4493</v>
      </c>
      <c r="Z60" s="71">
        <f t="shared" si="4"/>
        <v>449.3</v>
      </c>
      <c r="AA60" s="248">
        <f t="shared" si="4"/>
        <v>449.3</v>
      </c>
    </row>
    <row r="61" spans="1:27" ht="15.75" customHeight="1">
      <c r="A61" s="169" t="s">
        <v>187</v>
      </c>
      <c r="B61" s="435"/>
      <c r="C61" s="438"/>
      <c r="D61" s="72">
        <v>160</v>
      </c>
      <c r="E61" s="73">
        <v>160</v>
      </c>
      <c r="F61" s="75">
        <v>325</v>
      </c>
      <c r="G61" s="77">
        <v>325</v>
      </c>
      <c r="H61" s="72">
        <v>391</v>
      </c>
      <c r="I61" s="73">
        <v>391</v>
      </c>
      <c r="J61" s="75">
        <v>214</v>
      </c>
      <c r="K61" s="77">
        <v>214</v>
      </c>
      <c r="L61" s="72">
        <v>280</v>
      </c>
      <c r="M61" s="73">
        <v>280</v>
      </c>
      <c r="N61" s="75">
        <v>78</v>
      </c>
      <c r="O61" s="77">
        <v>78</v>
      </c>
      <c r="P61" s="72">
        <v>329</v>
      </c>
      <c r="Q61" s="73">
        <v>329</v>
      </c>
      <c r="R61" s="75">
        <v>280</v>
      </c>
      <c r="S61" s="77">
        <v>280</v>
      </c>
      <c r="T61" s="72">
        <v>169</v>
      </c>
      <c r="U61" s="73">
        <v>169</v>
      </c>
      <c r="V61" s="75">
        <v>287</v>
      </c>
      <c r="W61" s="77">
        <v>287</v>
      </c>
      <c r="X61" s="167">
        <f aca="true" t="shared" si="6" ref="X61:Y71">V61+T61+R61+P61+N61+L61+J61+H61+F61+D61</f>
        <v>2513</v>
      </c>
      <c r="Y61" s="168">
        <f t="shared" si="6"/>
        <v>2513</v>
      </c>
      <c r="Z61" s="71">
        <f t="shared" si="4"/>
        <v>251.3</v>
      </c>
      <c r="AA61" s="248">
        <f t="shared" si="4"/>
        <v>251.3</v>
      </c>
    </row>
    <row r="62" spans="1:27" ht="18" customHeight="1">
      <c r="A62" s="188" t="s">
        <v>188</v>
      </c>
      <c r="B62" s="435"/>
      <c r="C62" s="438"/>
      <c r="D62" s="72"/>
      <c r="E62" s="73"/>
      <c r="F62" s="75"/>
      <c r="G62" s="77"/>
      <c r="H62" s="72"/>
      <c r="I62" s="73"/>
      <c r="J62" s="75"/>
      <c r="K62" s="77"/>
      <c r="L62" s="72"/>
      <c r="M62" s="73"/>
      <c r="N62" s="75">
        <v>110</v>
      </c>
      <c r="O62" s="77">
        <v>110</v>
      </c>
      <c r="P62" s="72"/>
      <c r="Q62" s="73"/>
      <c r="R62" s="75"/>
      <c r="S62" s="77"/>
      <c r="T62" s="72"/>
      <c r="U62" s="73"/>
      <c r="V62" s="75"/>
      <c r="W62" s="77"/>
      <c r="X62" s="167">
        <f t="shared" si="6"/>
        <v>110</v>
      </c>
      <c r="Y62" s="168">
        <f t="shared" si="6"/>
        <v>110</v>
      </c>
      <c r="Z62" s="71">
        <f t="shared" si="4"/>
        <v>11</v>
      </c>
      <c r="AA62" s="248">
        <f t="shared" si="4"/>
        <v>11</v>
      </c>
    </row>
    <row r="63" spans="1:27" ht="15.75" customHeight="1">
      <c r="A63" s="169" t="s">
        <v>132</v>
      </c>
      <c r="B63" s="435"/>
      <c r="C63" s="438"/>
      <c r="D63" s="72"/>
      <c r="E63" s="73"/>
      <c r="F63" s="75"/>
      <c r="G63" s="77"/>
      <c r="H63" s="72">
        <v>180</v>
      </c>
      <c r="I63" s="73">
        <v>180</v>
      </c>
      <c r="J63" s="75"/>
      <c r="K63" s="77"/>
      <c r="L63" s="72"/>
      <c r="M63" s="73"/>
      <c r="N63" s="75"/>
      <c r="O63" s="77"/>
      <c r="P63" s="72"/>
      <c r="Q63" s="73"/>
      <c r="R63" s="75">
        <v>180</v>
      </c>
      <c r="S63" s="77">
        <v>180</v>
      </c>
      <c r="T63" s="72"/>
      <c r="U63" s="73"/>
      <c r="V63" s="75"/>
      <c r="W63" s="77"/>
      <c r="X63" s="167">
        <f t="shared" si="6"/>
        <v>360</v>
      </c>
      <c r="Y63" s="168">
        <f t="shared" si="6"/>
        <v>360</v>
      </c>
      <c r="Z63" s="71">
        <f t="shared" si="4"/>
        <v>36</v>
      </c>
      <c r="AA63" s="248">
        <f t="shared" si="4"/>
        <v>36</v>
      </c>
    </row>
    <row r="64" spans="1:27" ht="16.5" customHeight="1">
      <c r="A64" s="169" t="s">
        <v>189</v>
      </c>
      <c r="B64" s="435"/>
      <c r="C64" s="438"/>
      <c r="D64" s="72"/>
      <c r="E64" s="73"/>
      <c r="F64" s="75">
        <v>190</v>
      </c>
      <c r="G64" s="77">
        <v>190</v>
      </c>
      <c r="H64" s="72"/>
      <c r="I64" s="73"/>
      <c r="J64" s="75"/>
      <c r="K64" s="77"/>
      <c r="L64" s="72">
        <v>180</v>
      </c>
      <c r="M64" s="73">
        <v>180</v>
      </c>
      <c r="N64" s="75"/>
      <c r="O64" s="77"/>
      <c r="P64" s="72">
        <v>190</v>
      </c>
      <c r="Q64" s="73">
        <v>190</v>
      </c>
      <c r="R64" s="75"/>
      <c r="S64" s="77"/>
      <c r="T64" s="72"/>
      <c r="U64" s="73"/>
      <c r="V64" s="75">
        <v>190</v>
      </c>
      <c r="W64" s="77">
        <v>190</v>
      </c>
      <c r="X64" s="167">
        <f t="shared" si="6"/>
        <v>750</v>
      </c>
      <c r="Y64" s="168">
        <f t="shared" si="6"/>
        <v>750</v>
      </c>
      <c r="Z64" s="71">
        <f t="shared" si="4"/>
        <v>75</v>
      </c>
      <c r="AA64" s="248">
        <f t="shared" si="4"/>
        <v>75</v>
      </c>
    </row>
    <row r="65" spans="1:27" ht="16.5" customHeight="1">
      <c r="A65" s="169" t="s">
        <v>133</v>
      </c>
      <c r="B65" s="435"/>
      <c r="C65" s="438"/>
      <c r="D65" s="72">
        <v>190</v>
      </c>
      <c r="E65" s="73">
        <v>190</v>
      </c>
      <c r="F65" s="75"/>
      <c r="G65" s="77"/>
      <c r="H65" s="72"/>
      <c r="I65" s="73"/>
      <c r="J65" s="75">
        <v>190</v>
      </c>
      <c r="K65" s="77">
        <v>190</v>
      </c>
      <c r="L65" s="72"/>
      <c r="M65" s="73"/>
      <c r="N65" s="75">
        <v>190</v>
      </c>
      <c r="O65" s="77">
        <v>190</v>
      </c>
      <c r="P65" s="72"/>
      <c r="Q65" s="73"/>
      <c r="R65" s="75"/>
      <c r="S65" s="77"/>
      <c r="T65" s="72">
        <v>190</v>
      </c>
      <c r="U65" s="73">
        <v>190</v>
      </c>
      <c r="V65" s="75"/>
      <c r="W65" s="77"/>
      <c r="X65" s="167">
        <f t="shared" si="6"/>
        <v>760</v>
      </c>
      <c r="Y65" s="168">
        <f t="shared" si="6"/>
        <v>760</v>
      </c>
      <c r="Z65" s="71">
        <f t="shared" si="4"/>
        <v>76</v>
      </c>
      <c r="AA65" s="248">
        <f t="shared" si="4"/>
        <v>76</v>
      </c>
    </row>
    <row r="66" spans="1:27" ht="27.75" customHeight="1">
      <c r="A66" s="166" t="s">
        <v>190</v>
      </c>
      <c r="B66" s="76">
        <v>40</v>
      </c>
      <c r="C66" s="143">
        <v>40</v>
      </c>
      <c r="D66" s="72">
        <v>100</v>
      </c>
      <c r="E66" s="73">
        <v>100</v>
      </c>
      <c r="F66" s="75"/>
      <c r="G66" s="77"/>
      <c r="H66" s="72">
        <v>100</v>
      </c>
      <c r="I66" s="73">
        <v>100</v>
      </c>
      <c r="J66" s="75"/>
      <c r="K66" s="77"/>
      <c r="L66" s="72"/>
      <c r="M66" s="73"/>
      <c r="N66" s="75">
        <v>100</v>
      </c>
      <c r="O66" s="77">
        <v>100</v>
      </c>
      <c r="P66" s="72"/>
      <c r="Q66" s="73"/>
      <c r="R66" s="75">
        <v>100</v>
      </c>
      <c r="S66" s="77">
        <v>100</v>
      </c>
      <c r="T66" s="72"/>
      <c r="U66" s="73"/>
      <c r="V66" s="75"/>
      <c r="W66" s="77"/>
      <c r="X66" s="167">
        <f t="shared" si="6"/>
        <v>400</v>
      </c>
      <c r="Y66" s="168">
        <f t="shared" si="6"/>
        <v>400</v>
      </c>
      <c r="Z66" s="71">
        <f t="shared" si="4"/>
        <v>40</v>
      </c>
      <c r="AA66" s="248">
        <f t="shared" si="4"/>
        <v>40</v>
      </c>
    </row>
    <row r="67" spans="1:27" ht="27" customHeight="1">
      <c r="A67" s="166" t="s">
        <v>191</v>
      </c>
      <c r="B67" s="76">
        <v>11</v>
      </c>
      <c r="C67" s="143">
        <v>11</v>
      </c>
      <c r="D67" s="72">
        <v>19</v>
      </c>
      <c r="E67" s="73">
        <v>19</v>
      </c>
      <c r="F67" s="75">
        <v>12</v>
      </c>
      <c r="G67" s="77">
        <v>12</v>
      </c>
      <c r="H67" s="72">
        <v>15</v>
      </c>
      <c r="I67" s="73">
        <v>15</v>
      </c>
      <c r="J67" s="75">
        <v>14</v>
      </c>
      <c r="K67" s="77">
        <v>14</v>
      </c>
      <c r="L67" s="72">
        <v>6</v>
      </c>
      <c r="M67" s="73">
        <v>6</v>
      </c>
      <c r="N67" s="75">
        <v>4</v>
      </c>
      <c r="O67" s="77">
        <v>4</v>
      </c>
      <c r="P67" s="72">
        <v>15</v>
      </c>
      <c r="Q67" s="73">
        <v>15</v>
      </c>
      <c r="R67" s="75">
        <v>11</v>
      </c>
      <c r="S67" s="77">
        <v>11</v>
      </c>
      <c r="T67" s="72">
        <v>0</v>
      </c>
      <c r="U67" s="73">
        <v>0</v>
      </c>
      <c r="V67" s="75">
        <v>10</v>
      </c>
      <c r="W67" s="77">
        <v>10</v>
      </c>
      <c r="X67" s="167">
        <f t="shared" si="6"/>
        <v>106</v>
      </c>
      <c r="Y67" s="168">
        <f t="shared" si="6"/>
        <v>106</v>
      </c>
      <c r="Z67" s="71">
        <f t="shared" si="4"/>
        <v>10.6</v>
      </c>
      <c r="AA67" s="248">
        <f t="shared" si="4"/>
        <v>10.6</v>
      </c>
    </row>
    <row r="68" spans="1:27" ht="15.75" customHeight="1">
      <c r="A68" s="166" t="s">
        <v>134</v>
      </c>
      <c r="B68" s="76">
        <v>6.4</v>
      </c>
      <c r="C68" s="143">
        <v>6</v>
      </c>
      <c r="D68" s="72"/>
      <c r="E68" s="73"/>
      <c r="F68" s="72">
        <v>20</v>
      </c>
      <c r="G68" s="73">
        <v>18.75</v>
      </c>
      <c r="H68" s="72">
        <v>13</v>
      </c>
      <c r="I68" s="73">
        <v>12.19</v>
      </c>
      <c r="J68" s="75">
        <v>10</v>
      </c>
      <c r="K68" s="77">
        <v>9.5</v>
      </c>
      <c r="L68" s="72"/>
      <c r="M68" s="73"/>
      <c r="N68" s="75"/>
      <c r="O68" s="77"/>
      <c r="P68" s="72">
        <v>14</v>
      </c>
      <c r="Q68" s="73">
        <v>13.125</v>
      </c>
      <c r="R68" s="75">
        <v>7</v>
      </c>
      <c r="S68" s="77">
        <v>6.56</v>
      </c>
      <c r="T68" s="72"/>
      <c r="U68" s="73"/>
      <c r="V68" s="75"/>
      <c r="W68" s="77"/>
      <c r="X68" s="167">
        <f t="shared" si="6"/>
        <v>64</v>
      </c>
      <c r="Y68" s="73">
        <f t="shared" si="6"/>
        <v>60.125</v>
      </c>
      <c r="Z68" s="71">
        <f t="shared" si="4"/>
        <v>6.4</v>
      </c>
      <c r="AA68" s="251">
        <f t="shared" si="4"/>
        <v>6.0125</v>
      </c>
    </row>
    <row r="69" spans="1:27" ht="16.5" customHeight="1">
      <c r="A69" s="166" t="s">
        <v>192</v>
      </c>
      <c r="B69" s="145" t="s">
        <v>252</v>
      </c>
      <c r="C69" s="143">
        <v>40</v>
      </c>
      <c r="D69" s="72">
        <v>100</v>
      </c>
      <c r="E69" s="172">
        <v>87</v>
      </c>
      <c r="F69" s="75">
        <v>24</v>
      </c>
      <c r="G69" s="184">
        <v>20.88</v>
      </c>
      <c r="H69" s="72">
        <v>35</v>
      </c>
      <c r="I69" s="172">
        <v>30.45</v>
      </c>
      <c r="J69" s="75">
        <v>103</v>
      </c>
      <c r="K69" s="77">
        <v>89.61</v>
      </c>
      <c r="L69" s="72">
        <v>6</v>
      </c>
      <c r="M69" s="73">
        <v>5.22</v>
      </c>
      <c r="N69" s="75">
        <v>18</v>
      </c>
      <c r="O69" s="77">
        <v>15.66</v>
      </c>
      <c r="P69" s="72">
        <v>11</v>
      </c>
      <c r="Q69" s="73">
        <v>9.57</v>
      </c>
      <c r="R69" s="75">
        <v>109</v>
      </c>
      <c r="S69" s="184">
        <v>94.83</v>
      </c>
      <c r="T69" s="72">
        <v>24</v>
      </c>
      <c r="U69" s="73">
        <v>20.88</v>
      </c>
      <c r="V69" s="75">
        <v>20</v>
      </c>
      <c r="W69" s="242">
        <v>17.4</v>
      </c>
      <c r="X69" s="72">
        <f t="shared" si="6"/>
        <v>450</v>
      </c>
      <c r="Y69" s="73">
        <f t="shared" si="6"/>
        <v>391.5</v>
      </c>
      <c r="Z69" s="282">
        <f>X69/46/10</f>
        <v>0.9782608695652174</v>
      </c>
      <c r="AA69" s="251">
        <f aca="true" t="shared" si="7" ref="AA69:AA82">Y69/10</f>
        <v>39.15</v>
      </c>
    </row>
    <row r="70" spans="1:27" ht="26.25" customHeight="1">
      <c r="A70" s="166" t="s">
        <v>193</v>
      </c>
      <c r="B70" s="76">
        <v>21</v>
      </c>
      <c r="C70" s="143">
        <v>21</v>
      </c>
      <c r="D70" s="72">
        <v>17</v>
      </c>
      <c r="E70" s="73">
        <v>17</v>
      </c>
      <c r="F70" s="75">
        <v>21</v>
      </c>
      <c r="G70" s="77">
        <v>21</v>
      </c>
      <c r="H70" s="72">
        <v>22</v>
      </c>
      <c r="I70" s="73">
        <v>22</v>
      </c>
      <c r="J70" s="75">
        <v>24</v>
      </c>
      <c r="K70" s="77">
        <v>24</v>
      </c>
      <c r="L70" s="72">
        <v>21</v>
      </c>
      <c r="M70" s="73">
        <v>21</v>
      </c>
      <c r="N70" s="75">
        <v>21</v>
      </c>
      <c r="O70" s="77">
        <v>21</v>
      </c>
      <c r="P70" s="72">
        <v>22</v>
      </c>
      <c r="Q70" s="73">
        <v>22</v>
      </c>
      <c r="R70" s="75">
        <v>22</v>
      </c>
      <c r="S70" s="77">
        <v>22</v>
      </c>
      <c r="T70" s="72">
        <v>25</v>
      </c>
      <c r="U70" s="73">
        <v>25</v>
      </c>
      <c r="V70" s="75">
        <v>20</v>
      </c>
      <c r="W70" s="77">
        <v>20</v>
      </c>
      <c r="X70" s="167">
        <f t="shared" si="6"/>
        <v>215</v>
      </c>
      <c r="Y70" s="168">
        <f t="shared" si="6"/>
        <v>215</v>
      </c>
      <c r="Z70" s="71">
        <f aca="true" t="shared" si="8" ref="Z70:Z82">X70/10</f>
        <v>21.5</v>
      </c>
      <c r="AA70" s="248">
        <f t="shared" si="7"/>
        <v>21.5</v>
      </c>
    </row>
    <row r="71" spans="1:27" ht="15.75" customHeight="1">
      <c r="A71" s="166" t="s">
        <v>135</v>
      </c>
      <c r="B71" s="76">
        <v>11</v>
      </c>
      <c r="C71" s="143">
        <v>11</v>
      </c>
      <c r="D71" s="72">
        <v>9</v>
      </c>
      <c r="E71" s="73">
        <v>9</v>
      </c>
      <c r="F71" s="75">
        <v>13</v>
      </c>
      <c r="G71" s="77">
        <v>13</v>
      </c>
      <c r="H71" s="72">
        <v>9</v>
      </c>
      <c r="I71" s="73">
        <v>9</v>
      </c>
      <c r="J71" s="75">
        <v>13</v>
      </c>
      <c r="K71" s="77">
        <v>13</v>
      </c>
      <c r="L71" s="72">
        <v>8</v>
      </c>
      <c r="M71" s="73">
        <v>8</v>
      </c>
      <c r="N71" s="75">
        <v>12</v>
      </c>
      <c r="O71" s="77">
        <v>12</v>
      </c>
      <c r="P71" s="72">
        <v>14</v>
      </c>
      <c r="Q71" s="73">
        <v>14</v>
      </c>
      <c r="R71" s="75">
        <v>9</v>
      </c>
      <c r="S71" s="77">
        <v>9</v>
      </c>
      <c r="T71" s="72">
        <v>15</v>
      </c>
      <c r="U71" s="73">
        <v>15</v>
      </c>
      <c r="V71" s="75">
        <v>10</v>
      </c>
      <c r="W71" s="77">
        <v>10</v>
      </c>
      <c r="X71" s="167">
        <f t="shared" si="6"/>
        <v>112</v>
      </c>
      <c r="Y71" s="168">
        <f t="shared" si="6"/>
        <v>112</v>
      </c>
      <c r="Z71" s="71">
        <f t="shared" si="8"/>
        <v>11.2</v>
      </c>
      <c r="AA71" s="248">
        <f t="shared" si="7"/>
        <v>11.2</v>
      </c>
    </row>
    <row r="72" spans="1:27" ht="17.25" customHeight="1">
      <c r="A72" s="166" t="s">
        <v>146</v>
      </c>
      <c r="B72" s="76">
        <v>20</v>
      </c>
      <c r="C72" s="143">
        <v>20</v>
      </c>
      <c r="D72" s="72"/>
      <c r="E72" s="73"/>
      <c r="F72" s="75"/>
      <c r="G72" s="77"/>
      <c r="H72" s="72"/>
      <c r="I72" s="73"/>
      <c r="J72" s="75"/>
      <c r="K72" s="77"/>
      <c r="L72" s="72"/>
      <c r="M72" s="73"/>
      <c r="N72" s="75"/>
      <c r="O72" s="77"/>
      <c r="P72" s="72"/>
      <c r="Q72" s="73"/>
      <c r="R72" s="75"/>
      <c r="S72" s="77"/>
      <c r="T72" s="72"/>
      <c r="U72" s="73"/>
      <c r="V72" s="75"/>
      <c r="W72" s="77"/>
      <c r="X72" s="167">
        <f>X73+X74+X75</f>
        <v>200</v>
      </c>
      <c r="Y72" s="168">
        <f>Y73+Y74+Y75</f>
        <v>200</v>
      </c>
      <c r="Z72" s="71">
        <f t="shared" si="8"/>
        <v>20</v>
      </c>
      <c r="AA72" s="248">
        <f t="shared" si="7"/>
        <v>20</v>
      </c>
    </row>
    <row r="73" spans="1:27" ht="17.25" customHeight="1">
      <c r="A73" s="169" t="s">
        <v>147</v>
      </c>
      <c r="B73" s="144"/>
      <c r="C73" s="142"/>
      <c r="D73" s="72"/>
      <c r="E73" s="73"/>
      <c r="F73" s="75"/>
      <c r="G73" s="77"/>
      <c r="H73" s="72"/>
      <c r="I73" s="73"/>
      <c r="J73" s="75"/>
      <c r="K73" s="77"/>
      <c r="L73" s="72">
        <v>60</v>
      </c>
      <c r="M73" s="73">
        <v>60</v>
      </c>
      <c r="N73" s="75"/>
      <c r="O73" s="77"/>
      <c r="P73" s="72"/>
      <c r="Q73" s="73"/>
      <c r="R73" s="75"/>
      <c r="S73" s="77"/>
      <c r="T73" s="72"/>
      <c r="U73" s="73"/>
      <c r="V73" s="75">
        <v>20</v>
      </c>
      <c r="W73" s="77">
        <v>20</v>
      </c>
      <c r="X73" s="167">
        <f aca="true" t="shared" si="9" ref="X73:Y75">V73+T73+R73+P73+N73+L73+J73+H73+F73+D73</f>
        <v>80</v>
      </c>
      <c r="Y73" s="168">
        <f t="shared" si="9"/>
        <v>80</v>
      </c>
      <c r="Z73" s="71">
        <f t="shared" si="8"/>
        <v>8</v>
      </c>
      <c r="AA73" s="248">
        <f t="shared" si="7"/>
        <v>8</v>
      </c>
    </row>
    <row r="74" spans="1:27" ht="16.5" customHeight="1">
      <c r="A74" s="169" t="s">
        <v>148</v>
      </c>
      <c r="B74" s="144"/>
      <c r="C74" s="142"/>
      <c r="D74" s="72">
        <v>60</v>
      </c>
      <c r="E74" s="73">
        <v>60</v>
      </c>
      <c r="F74" s="75"/>
      <c r="G74" s="77"/>
      <c r="H74" s="72"/>
      <c r="I74" s="73"/>
      <c r="J74" s="75"/>
      <c r="K74" s="77"/>
      <c r="L74" s="72"/>
      <c r="M74" s="73"/>
      <c r="N74" s="75"/>
      <c r="O74" s="77"/>
      <c r="P74" s="72"/>
      <c r="Q74" s="73"/>
      <c r="R74" s="75"/>
      <c r="S74" s="77"/>
      <c r="T74" s="72"/>
      <c r="U74" s="73"/>
      <c r="V74" s="75"/>
      <c r="W74" s="77"/>
      <c r="X74" s="167">
        <f t="shared" si="9"/>
        <v>60</v>
      </c>
      <c r="Y74" s="168">
        <f t="shared" si="9"/>
        <v>60</v>
      </c>
      <c r="Z74" s="71">
        <f t="shared" si="8"/>
        <v>6</v>
      </c>
      <c r="AA74" s="248">
        <f t="shared" si="7"/>
        <v>6</v>
      </c>
    </row>
    <row r="75" spans="1:27" ht="16.5" customHeight="1">
      <c r="A75" s="169" t="s">
        <v>149</v>
      </c>
      <c r="B75" s="144"/>
      <c r="C75" s="142"/>
      <c r="D75" s="72"/>
      <c r="E75" s="73"/>
      <c r="F75" s="75"/>
      <c r="G75" s="77"/>
      <c r="H75" s="72"/>
      <c r="I75" s="73"/>
      <c r="J75" s="75"/>
      <c r="K75" s="77"/>
      <c r="L75" s="72"/>
      <c r="M75" s="73"/>
      <c r="N75" s="75">
        <v>60</v>
      </c>
      <c r="O75" s="77">
        <v>60</v>
      </c>
      <c r="P75" s="72"/>
      <c r="Q75" s="73"/>
      <c r="R75" s="75"/>
      <c r="S75" s="77"/>
      <c r="T75" s="72"/>
      <c r="U75" s="73"/>
      <c r="V75" s="75"/>
      <c r="W75" s="77"/>
      <c r="X75" s="167">
        <f t="shared" si="9"/>
        <v>60</v>
      </c>
      <c r="Y75" s="168">
        <f t="shared" si="9"/>
        <v>60</v>
      </c>
      <c r="Z75" s="71">
        <f t="shared" si="8"/>
        <v>6</v>
      </c>
      <c r="AA75" s="248">
        <f t="shared" si="7"/>
        <v>6</v>
      </c>
    </row>
    <row r="76" spans="1:27" ht="16.5" customHeight="1">
      <c r="A76" s="170" t="s">
        <v>136</v>
      </c>
      <c r="B76" s="434">
        <v>11</v>
      </c>
      <c r="C76" s="437">
        <v>11</v>
      </c>
      <c r="D76" s="72"/>
      <c r="E76" s="73"/>
      <c r="F76" s="75"/>
      <c r="G76" s="77"/>
      <c r="H76" s="72"/>
      <c r="I76" s="73"/>
      <c r="J76" s="75"/>
      <c r="K76" s="77"/>
      <c r="L76" s="72"/>
      <c r="M76" s="73"/>
      <c r="N76" s="75"/>
      <c r="O76" s="77"/>
      <c r="P76" s="72"/>
      <c r="Q76" s="73"/>
      <c r="R76" s="75"/>
      <c r="S76" s="77"/>
      <c r="T76" s="72"/>
      <c r="U76" s="73"/>
      <c r="V76" s="75"/>
      <c r="W76" s="77"/>
      <c r="X76" s="167">
        <f>X77+X78+X79+X80</f>
        <v>110</v>
      </c>
      <c r="Y76" s="185">
        <f>Y77+Y78+Y79+Y80</f>
        <v>110</v>
      </c>
      <c r="Z76" s="71">
        <f t="shared" si="8"/>
        <v>11</v>
      </c>
      <c r="AA76" s="248">
        <f t="shared" si="7"/>
        <v>11</v>
      </c>
    </row>
    <row r="77" spans="1:27" ht="15.75" customHeight="1">
      <c r="A77" s="169" t="s">
        <v>137</v>
      </c>
      <c r="B77" s="435"/>
      <c r="C77" s="438"/>
      <c r="D77" s="72"/>
      <c r="E77" s="73"/>
      <c r="F77" s="75">
        <v>13</v>
      </c>
      <c r="G77" s="77">
        <v>13</v>
      </c>
      <c r="H77" s="72"/>
      <c r="I77" s="73"/>
      <c r="J77" s="75"/>
      <c r="K77" s="77"/>
      <c r="L77" s="72"/>
      <c r="M77" s="73"/>
      <c r="N77" s="75"/>
      <c r="O77" s="77"/>
      <c r="P77" s="72"/>
      <c r="Q77" s="73"/>
      <c r="R77" s="75"/>
      <c r="S77" s="77"/>
      <c r="T77" s="72">
        <v>13</v>
      </c>
      <c r="U77" s="73">
        <v>13</v>
      </c>
      <c r="V77" s="75"/>
      <c r="W77" s="77"/>
      <c r="X77" s="167">
        <f aca="true" t="shared" si="10" ref="X77:Y82">V77+T77+R77+P77+N77+L77+J77+H77+F77+D77</f>
        <v>26</v>
      </c>
      <c r="Y77" s="168">
        <f t="shared" si="10"/>
        <v>26</v>
      </c>
      <c r="Z77" s="71">
        <f t="shared" si="8"/>
        <v>2.6</v>
      </c>
      <c r="AA77" s="248">
        <f t="shared" si="7"/>
        <v>2.6</v>
      </c>
    </row>
    <row r="78" spans="1:27" ht="16.5" customHeight="1">
      <c r="A78" s="169" t="s">
        <v>138</v>
      </c>
      <c r="B78" s="435"/>
      <c r="C78" s="438"/>
      <c r="D78" s="72"/>
      <c r="E78" s="73"/>
      <c r="F78" s="75"/>
      <c r="G78" s="77"/>
      <c r="H78" s="72"/>
      <c r="I78" s="73"/>
      <c r="J78" s="75"/>
      <c r="K78" s="77"/>
      <c r="L78" s="72">
        <v>13</v>
      </c>
      <c r="M78" s="73">
        <v>13</v>
      </c>
      <c r="N78" s="75"/>
      <c r="O78" s="77"/>
      <c r="P78" s="72">
        <v>13</v>
      </c>
      <c r="Q78" s="73">
        <v>13</v>
      </c>
      <c r="R78" s="75"/>
      <c r="S78" s="77"/>
      <c r="T78" s="72"/>
      <c r="U78" s="73"/>
      <c r="V78" s="75"/>
      <c r="W78" s="77"/>
      <c r="X78" s="167">
        <f t="shared" si="10"/>
        <v>26</v>
      </c>
      <c r="Y78" s="168">
        <f t="shared" si="10"/>
        <v>26</v>
      </c>
      <c r="Z78" s="71">
        <f t="shared" si="8"/>
        <v>2.6</v>
      </c>
      <c r="AA78" s="248">
        <f t="shared" si="7"/>
        <v>2.6</v>
      </c>
    </row>
    <row r="79" spans="1:27" ht="15.75" customHeight="1">
      <c r="A79" s="169" t="s">
        <v>139</v>
      </c>
      <c r="B79" s="435"/>
      <c r="C79" s="438"/>
      <c r="D79" s="72"/>
      <c r="E79" s="73"/>
      <c r="F79" s="75"/>
      <c r="G79" s="77"/>
      <c r="H79" s="72"/>
      <c r="I79" s="73"/>
      <c r="J79" s="75"/>
      <c r="K79" s="77"/>
      <c r="L79" s="72"/>
      <c r="M79" s="73"/>
      <c r="N79" s="75"/>
      <c r="O79" s="77"/>
      <c r="P79" s="72"/>
      <c r="Q79" s="73"/>
      <c r="R79" s="75">
        <v>6</v>
      </c>
      <c r="S79" s="77">
        <v>6</v>
      </c>
      <c r="T79" s="72"/>
      <c r="U79" s="73"/>
      <c r="V79" s="75"/>
      <c r="W79" s="77"/>
      <c r="X79" s="167">
        <f t="shared" si="10"/>
        <v>6</v>
      </c>
      <c r="Y79" s="168">
        <f t="shared" si="10"/>
        <v>6</v>
      </c>
      <c r="Z79" s="71">
        <f t="shared" si="8"/>
        <v>0.6</v>
      </c>
      <c r="AA79" s="248">
        <f t="shared" si="7"/>
        <v>0.6</v>
      </c>
    </row>
    <row r="80" spans="1:27" ht="15.75" customHeight="1">
      <c r="A80" s="169" t="s">
        <v>140</v>
      </c>
      <c r="B80" s="436"/>
      <c r="C80" s="439"/>
      <c r="D80" s="72">
        <v>13</v>
      </c>
      <c r="E80" s="73">
        <v>13</v>
      </c>
      <c r="F80" s="75"/>
      <c r="G80" s="77"/>
      <c r="H80" s="72"/>
      <c r="I80" s="73"/>
      <c r="J80" s="75">
        <v>13</v>
      </c>
      <c r="K80" s="77">
        <v>13</v>
      </c>
      <c r="L80" s="72"/>
      <c r="M80" s="73"/>
      <c r="N80" s="75">
        <v>13</v>
      </c>
      <c r="O80" s="77">
        <v>13</v>
      </c>
      <c r="P80" s="72"/>
      <c r="Q80" s="73"/>
      <c r="R80" s="75"/>
      <c r="S80" s="77"/>
      <c r="T80" s="72"/>
      <c r="U80" s="73"/>
      <c r="V80" s="75">
        <v>13</v>
      </c>
      <c r="W80" s="77">
        <v>13</v>
      </c>
      <c r="X80" s="167">
        <f t="shared" si="10"/>
        <v>52</v>
      </c>
      <c r="Y80" s="168">
        <f t="shared" si="10"/>
        <v>52</v>
      </c>
      <c r="Z80" s="71">
        <f t="shared" si="8"/>
        <v>5.2</v>
      </c>
      <c r="AA80" s="248">
        <f t="shared" si="7"/>
        <v>5.2</v>
      </c>
    </row>
    <row r="81" spans="1:27" ht="15.75" customHeight="1">
      <c r="A81" s="166" t="s">
        <v>194</v>
      </c>
      <c r="B81" s="76">
        <v>0.5</v>
      </c>
      <c r="C81" s="143">
        <v>0.5</v>
      </c>
      <c r="D81" s="72"/>
      <c r="E81" s="73"/>
      <c r="F81" s="75">
        <v>1.25</v>
      </c>
      <c r="G81" s="77">
        <v>1.25</v>
      </c>
      <c r="H81" s="72"/>
      <c r="I81" s="73"/>
      <c r="J81" s="75">
        <v>1.25</v>
      </c>
      <c r="K81" s="77">
        <v>1.25</v>
      </c>
      <c r="L81" s="72"/>
      <c r="M81" s="73"/>
      <c r="N81" s="75"/>
      <c r="O81" s="77"/>
      <c r="P81" s="72">
        <v>1.25</v>
      </c>
      <c r="Q81" s="73">
        <v>1.25</v>
      </c>
      <c r="R81" s="75"/>
      <c r="S81" s="77"/>
      <c r="T81" s="72">
        <v>1.25</v>
      </c>
      <c r="U81" s="73">
        <v>1.25</v>
      </c>
      <c r="V81" s="75"/>
      <c r="W81" s="77"/>
      <c r="X81" s="167">
        <f t="shared" si="10"/>
        <v>5</v>
      </c>
      <c r="Y81" s="168">
        <f t="shared" si="10"/>
        <v>5</v>
      </c>
      <c r="Z81" s="71">
        <f t="shared" si="8"/>
        <v>0.5</v>
      </c>
      <c r="AA81" s="248">
        <f t="shared" si="7"/>
        <v>0.5</v>
      </c>
    </row>
    <row r="82" spans="1:27" ht="15" customHeight="1" thickBot="1">
      <c r="A82" s="189" t="s">
        <v>195</v>
      </c>
      <c r="B82" s="146">
        <v>5</v>
      </c>
      <c r="C82" s="147">
        <v>5</v>
      </c>
      <c r="D82" s="190">
        <v>5</v>
      </c>
      <c r="E82" s="191">
        <v>5</v>
      </c>
      <c r="F82" s="192">
        <v>5</v>
      </c>
      <c r="G82" s="193">
        <v>5</v>
      </c>
      <c r="H82" s="190">
        <v>5</v>
      </c>
      <c r="I82" s="191">
        <v>5</v>
      </c>
      <c r="J82" s="192">
        <v>5</v>
      </c>
      <c r="K82" s="193">
        <v>5</v>
      </c>
      <c r="L82" s="190">
        <v>5</v>
      </c>
      <c r="M82" s="191">
        <v>5</v>
      </c>
      <c r="N82" s="192">
        <v>5</v>
      </c>
      <c r="O82" s="193">
        <v>5</v>
      </c>
      <c r="P82" s="190">
        <v>5</v>
      </c>
      <c r="Q82" s="191">
        <v>5</v>
      </c>
      <c r="R82" s="192">
        <v>5</v>
      </c>
      <c r="S82" s="193">
        <v>5</v>
      </c>
      <c r="T82" s="190">
        <v>5</v>
      </c>
      <c r="U82" s="191">
        <v>5</v>
      </c>
      <c r="V82" s="192">
        <v>5</v>
      </c>
      <c r="W82" s="193">
        <v>5</v>
      </c>
      <c r="X82" s="194">
        <f t="shared" si="10"/>
        <v>50</v>
      </c>
      <c r="Y82" s="191">
        <f t="shared" si="10"/>
        <v>50</v>
      </c>
      <c r="Z82" s="146">
        <f t="shared" si="8"/>
        <v>5</v>
      </c>
      <c r="AA82" s="252">
        <f t="shared" si="7"/>
        <v>5</v>
      </c>
    </row>
    <row r="83" spans="1:22" ht="12.75">
      <c r="A83" s="433"/>
      <c r="B83" s="433"/>
      <c r="C83" s="433"/>
      <c r="D83" s="433"/>
      <c r="E83" s="433"/>
      <c r="F83" s="433"/>
      <c r="G83" s="433"/>
      <c r="H83" s="433"/>
      <c r="I83" s="433"/>
      <c r="J83" s="433"/>
      <c r="K83" s="433"/>
      <c r="L83" s="433"/>
      <c r="M83" s="433"/>
      <c r="N83" s="433"/>
      <c r="O83" s="433"/>
      <c r="P83" s="433"/>
      <c r="Q83" s="433"/>
      <c r="R83" s="433"/>
      <c r="S83" s="433"/>
      <c r="T83" s="433"/>
      <c r="U83" s="433"/>
      <c r="V83" s="433"/>
    </row>
  </sheetData>
  <sheetProtection/>
  <mergeCells count="30">
    <mergeCell ref="C24:C39"/>
    <mergeCell ref="B12:B21"/>
    <mergeCell ref="C12:C21"/>
    <mergeCell ref="B6:B9"/>
    <mergeCell ref="F2:G2"/>
    <mergeCell ref="Z2:AA2"/>
    <mergeCell ref="N2:O2"/>
    <mergeCell ref="X2:Y2"/>
    <mergeCell ref="D2:E2"/>
    <mergeCell ref="A4:C4"/>
    <mergeCell ref="C6:C9"/>
    <mergeCell ref="B24:B39"/>
    <mergeCell ref="T2:U2"/>
    <mergeCell ref="P2:Q2"/>
    <mergeCell ref="R2:S2"/>
    <mergeCell ref="A1:M1"/>
    <mergeCell ref="N1:AA1"/>
    <mergeCell ref="H2:I2"/>
    <mergeCell ref="J2:K2"/>
    <mergeCell ref="L2:M2"/>
    <mergeCell ref="A83:V83"/>
    <mergeCell ref="B76:B80"/>
    <mergeCell ref="B60:B65"/>
    <mergeCell ref="C60:C65"/>
    <mergeCell ref="C76:C80"/>
    <mergeCell ref="V2:W2"/>
    <mergeCell ref="B57:B59"/>
    <mergeCell ref="C57:C59"/>
    <mergeCell ref="B40:B47"/>
    <mergeCell ref="C40:C47"/>
  </mergeCells>
  <printOptions/>
  <pageMargins left="0.19" right="0.18" top="0.23" bottom="0.11811023622047245" header="0.5118110236220472" footer="0.24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AA83"/>
  <sheetViews>
    <sheetView zoomScale="80" zoomScaleNormal="80" zoomScalePageLayoutView="0" workbookViewId="0" topLeftCell="A1">
      <selection activeCell="AA14" sqref="AA14"/>
    </sheetView>
  </sheetViews>
  <sheetFormatPr defaultColWidth="9.140625" defaultRowHeight="12.75"/>
  <cols>
    <col min="1" max="1" width="26.421875" style="0" customWidth="1"/>
    <col min="2" max="2" width="5.00390625" style="0" customWidth="1"/>
    <col min="3" max="3" width="4.8515625" style="0" customWidth="1"/>
    <col min="4" max="4" width="5.140625" style="0" customWidth="1"/>
    <col min="5" max="5" width="6.140625" style="0" customWidth="1"/>
    <col min="6" max="6" width="5.57421875" style="0" customWidth="1"/>
    <col min="7" max="7" width="6.7109375" style="0" customWidth="1"/>
    <col min="8" max="8" width="5.57421875" style="0" customWidth="1"/>
    <col min="9" max="9" width="7.140625" style="0" customWidth="1"/>
    <col min="10" max="10" width="6.00390625" style="0" customWidth="1"/>
    <col min="11" max="11" width="6.140625" style="0" customWidth="1"/>
    <col min="12" max="12" width="5.7109375" style="0" customWidth="1"/>
    <col min="13" max="13" width="6.00390625" style="0" customWidth="1"/>
    <col min="14" max="14" width="5.421875" style="0" customWidth="1"/>
    <col min="15" max="15" width="6.57421875" style="0" customWidth="1"/>
    <col min="16" max="16" width="6.140625" style="0" customWidth="1"/>
    <col min="17" max="17" width="6.28125" style="0" customWidth="1"/>
    <col min="18" max="18" width="5.8515625" style="0" customWidth="1"/>
    <col min="19" max="19" width="6.7109375" style="0" customWidth="1"/>
    <col min="20" max="20" width="5.57421875" style="0" customWidth="1"/>
    <col min="21" max="21" width="6.7109375" style="0" customWidth="1"/>
    <col min="22" max="22" width="5.57421875" style="0" customWidth="1"/>
    <col min="23" max="23" width="6.00390625" style="0" customWidth="1"/>
    <col min="24" max="24" width="5.57421875" style="0" customWidth="1"/>
    <col min="25" max="25" width="6.00390625" style="0" customWidth="1"/>
    <col min="26" max="26" width="7.00390625" style="0" customWidth="1"/>
    <col min="27" max="27" width="7.7109375" style="0" customWidth="1"/>
  </cols>
  <sheetData>
    <row r="1" spans="1:27" ht="13.5" thickBot="1">
      <c r="A1" s="478" t="s">
        <v>170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80" t="s">
        <v>94</v>
      </c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</row>
    <row r="2" spans="1:27" s="151" customFormat="1" ht="17.25" customHeight="1">
      <c r="A2" s="358" t="s">
        <v>101</v>
      </c>
      <c r="B2" s="359"/>
      <c r="C2" s="360"/>
      <c r="D2" s="460" t="s">
        <v>33</v>
      </c>
      <c r="E2" s="461"/>
      <c r="F2" s="469" t="s">
        <v>34</v>
      </c>
      <c r="G2" s="470"/>
      <c r="H2" s="481" t="s">
        <v>35</v>
      </c>
      <c r="I2" s="482"/>
      <c r="J2" s="460" t="s">
        <v>36</v>
      </c>
      <c r="K2" s="470"/>
      <c r="L2" s="460" t="s">
        <v>37</v>
      </c>
      <c r="M2" s="461"/>
      <c r="N2" s="458" t="s">
        <v>33</v>
      </c>
      <c r="O2" s="482"/>
      <c r="P2" s="458" t="s">
        <v>34</v>
      </c>
      <c r="Q2" s="459"/>
      <c r="R2" s="460" t="s">
        <v>35</v>
      </c>
      <c r="S2" s="461"/>
      <c r="T2" s="460" t="s">
        <v>36</v>
      </c>
      <c r="U2" s="461"/>
      <c r="V2" s="469" t="s">
        <v>37</v>
      </c>
      <c r="W2" s="470"/>
      <c r="X2" s="471" t="s">
        <v>95</v>
      </c>
      <c r="Y2" s="472"/>
      <c r="Z2" s="473" t="s">
        <v>96</v>
      </c>
      <c r="AA2" s="474"/>
    </row>
    <row r="3" spans="1:27" ht="34.5" customHeight="1">
      <c r="A3" s="361"/>
      <c r="B3" s="362" t="s">
        <v>97</v>
      </c>
      <c r="C3" s="363" t="s">
        <v>98</v>
      </c>
      <c r="D3" s="355" t="s">
        <v>99</v>
      </c>
      <c r="E3" s="364" t="s">
        <v>100</v>
      </c>
      <c r="F3" s="365" t="s">
        <v>99</v>
      </c>
      <c r="G3" s="366" t="s">
        <v>100</v>
      </c>
      <c r="H3" s="355" t="s">
        <v>99</v>
      </c>
      <c r="I3" s="364" t="s">
        <v>100</v>
      </c>
      <c r="J3" s="355" t="s">
        <v>99</v>
      </c>
      <c r="K3" s="366" t="s">
        <v>100</v>
      </c>
      <c r="L3" s="355" t="s">
        <v>99</v>
      </c>
      <c r="M3" s="364" t="s">
        <v>100</v>
      </c>
      <c r="N3" s="365" t="s">
        <v>99</v>
      </c>
      <c r="O3" s="364" t="s">
        <v>100</v>
      </c>
      <c r="P3" s="365" t="s">
        <v>99</v>
      </c>
      <c r="Q3" s="366" t="s">
        <v>100</v>
      </c>
      <c r="R3" s="355" t="s">
        <v>99</v>
      </c>
      <c r="S3" s="364" t="s">
        <v>100</v>
      </c>
      <c r="T3" s="355" t="s">
        <v>99</v>
      </c>
      <c r="U3" s="364" t="s">
        <v>100</v>
      </c>
      <c r="V3" s="365" t="s">
        <v>99</v>
      </c>
      <c r="W3" s="366" t="s">
        <v>100</v>
      </c>
      <c r="X3" s="367" t="s">
        <v>99</v>
      </c>
      <c r="Y3" s="368" t="s">
        <v>100</v>
      </c>
      <c r="Z3" s="367" t="s">
        <v>99</v>
      </c>
      <c r="AA3" s="368" t="s">
        <v>100</v>
      </c>
    </row>
    <row r="4" spans="1:27" ht="15" customHeight="1">
      <c r="A4" s="475" t="s">
        <v>411</v>
      </c>
      <c r="B4" s="476"/>
      <c r="C4" s="477"/>
      <c r="D4" s="369"/>
      <c r="E4" s="370"/>
      <c r="F4" s="371"/>
      <c r="G4" s="372"/>
      <c r="H4" s="369"/>
      <c r="I4" s="370"/>
      <c r="J4" s="369"/>
      <c r="K4" s="372"/>
      <c r="L4" s="369"/>
      <c r="M4" s="370"/>
      <c r="N4" s="371"/>
      <c r="O4" s="370"/>
      <c r="P4" s="371"/>
      <c r="Q4" s="372"/>
      <c r="R4" s="369"/>
      <c r="S4" s="370"/>
      <c r="T4" s="369"/>
      <c r="U4" s="370"/>
      <c r="V4" s="371"/>
      <c r="W4" s="372"/>
      <c r="X4" s="373"/>
      <c r="Y4" s="374"/>
      <c r="Z4" s="369"/>
      <c r="AA4" s="370"/>
    </row>
    <row r="5" spans="1:27" ht="26.25" customHeight="1">
      <c r="A5" s="375" t="s">
        <v>102</v>
      </c>
      <c r="B5" s="352">
        <v>50</v>
      </c>
      <c r="C5" s="354">
        <v>50</v>
      </c>
      <c r="D5" s="349">
        <v>55</v>
      </c>
      <c r="E5" s="350">
        <v>55</v>
      </c>
      <c r="F5" s="351">
        <v>55</v>
      </c>
      <c r="G5" s="353">
        <v>55</v>
      </c>
      <c r="H5" s="349">
        <v>30</v>
      </c>
      <c r="I5" s="350">
        <v>30</v>
      </c>
      <c r="J5" s="351">
        <v>55</v>
      </c>
      <c r="K5" s="353">
        <v>55</v>
      </c>
      <c r="L5" s="349">
        <v>55</v>
      </c>
      <c r="M5" s="350">
        <v>55</v>
      </c>
      <c r="N5" s="351">
        <v>55</v>
      </c>
      <c r="O5" s="353">
        <v>55</v>
      </c>
      <c r="P5" s="349">
        <v>55</v>
      </c>
      <c r="Q5" s="350">
        <v>55</v>
      </c>
      <c r="R5" s="351">
        <v>30</v>
      </c>
      <c r="S5" s="353">
        <v>30</v>
      </c>
      <c r="T5" s="349">
        <v>55</v>
      </c>
      <c r="U5" s="350">
        <v>55</v>
      </c>
      <c r="V5" s="351">
        <v>55</v>
      </c>
      <c r="W5" s="353">
        <v>55</v>
      </c>
      <c r="X5" s="376">
        <v>500</v>
      </c>
      <c r="Y5" s="377">
        <v>500</v>
      </c>
      <c r="Z5" s="348">
        <v>50</v>
      </c>
      <c r="AA5" s="411">
        <v>50</v>
      </c>
    </row>
    <row r="6" spans="1:27" ht="27" customHeight="1">
      <c r="A6" s="375" t="s">
        <v>171</v>
      </c>
      <c r="B6" s="463">
        <v>80</v>
      </c>
      <c r="C6" s="466">
        <v>80</v>
      </c>
      <c r="D6" s="349"/>
      <c r="E6" s="350"/>
      <c r="F6" s="351"/>
      <c r="G6" s="353"/>
      <c r="H6" s="349"/>
      <c r="I6" s="350"/>
      <c r="J6" s="351"/>
      <c r="K6" s="353"/>
      <c r="L6" s="349"/>
      <c r="M6" s="350"/>
      <c r="N6" s="351"/>
      <c r="O6" s="353"/>
      <c r="P6" s="349"/>
      <c r="Q6" s="350"/>
      <c r="R6" s="351"/>
      <c r="S6" s="353"/>
      <c r="T6" s="349"/>
      <c r="U6" s="350"/>
      <c r="V6" s="351"/>
      <c r="W6" s="353"/>
      <c r="X6" s="376">
        <v>797</v>
      </c>
      <c r="Y6" s="377">
        <v>797</v>
      </c>
      <c r="Z6" s="348">
        <v>79.7</v>
      </c>
      <c r="AA6" s="411">
        <v>79.7</v>
      </c>
    </row>
    <row r="7" spans="1:27" ht="15" customHeight="1">
      <c r="A7" s="378" t="s">
        <v>172</v>
      </c>
      <c r="B7" s="464"/>
      <c r="C7" s="467"/>
      <c r="D7" s="349">
        <v>35</v>
      </c>
      <c r="E7" s="350">
        <v>35</v>
      </c>
      <c r="F7" s="351">
        <v>35</v>
      </c>
      <c r="G7" s="353">
        <v>35</v>
      </c>
      <c r="H7" s="349">
        <v>40</v>
      </c>
      <c r="I7" s="350">
        <v>40</v>
      </c>
      <c r="J7" s="351">
        <v>35</v>
      </c>
      <c r="K7" s="353">
        <v>35</v>
      </c>
      <c r="L7" s="349">
        <v>35</v>
      </c>
      <c r="M7" s="350">
        <v>35</v>
      </c>
      <c r="N7" s="351">
        <v>35</v>
      </c>
      <c r="O7" s="353">
        <v>35</v>
      </c>
      <c r="P7" s="349">
        <v>35</v>
      </c>
      <c r="Q7" s="350">
        <v>35</v>
      </c>
      <c r="R7" s="351">
        <v>15</v>
      </c>
      <c r="S7" s="353">
        <v>15</v>
      </c>
      <c r="T7" s="349">
        <v>55</v>
      </c>
      <c r="U7" s="350">
        <v>55</v>
      </c>
      <c r="V7" s="351">
        <v>35</v>
      </c>
      <c r="W7" s="353">
        <v>35</v>
      </c>
      <c r="X7" s="376">
        <v>355</v>
      </c>
      <c r="Y7" s="377">
        <v>355</v>
      </c>
      <c r="Z7" s="348">
        <v>35.5</v>
      </c>
      <c r="AA7" s="411">
        <v>35.5</v>
      </c>
    </row>
    <row r="8" spans="1:27" ht="15.75" customHeight="1">
      <c r="A8" s="378" t="s">
        <v>103</v>
      </c>
      <c r="B8" s="464"/>
      <c r="C8" s="467"/>
      <c r="D8" s="349">
        <v>38</v>
      </c>
      <c r="E8" s="350">
        <v>38</v>
      </c>
      <c r="F8" s="351">
        <v>40</v>
      </c>
      <c r="G8" s="353">
        <v>40</v>
      </c>
      <c r="H8" s="349">
        <v>55</v>
      </c>
      <c r="I8" s="350">
        <v>55</v>
      </c>
      <c r="J8" s="351">
        <v>30</v>
      </c>
      <c r="K8" s="353">
        <v>30</v>
      </c>
      <c r="L8" s="349">
        <v>70</v>
      </c>
      <c r="M8" s="350">
        <v>70</v>
      </c>
      <c r="N8" s="351">
        <v>35</v>
      </c>
      <c r="O8" s="353">
        <v>35</v>
      </c>
      <c r="P8" s="349">
        <v>32</v>
      </c>
      <c r="Q8" s="350">
        <v>32</v>
      </c>
      <c r="R8" s="351">
        <v>55</v>
      </c>
      <c r="S8" s="353">
        <v>55</v>
      </c>
      <c r="T8" s="349">
        <v>32</v>
      </c>
      <c r="U8" s="350">
        <v>32</v>
      </c>
      <c r="V8" s="351">
        <v>32</v>
      </c>
      <c r="W8" s="353">
        <v>32</v>
      </c>
      <c r="X8" s="376">
        <v>419</v>
      </c>
      <c r="Y8" s="377">
        <v>419</v>
      </c>
      <c r="Z8" s="348">
        <v>41.9</v>
      </c>
      <c r="AA8" s="411">
        <v>41.9</v>
      </c>
    </row>
    <row r="9" spans="1:27" ht="15.75" customHeight="1">
      <c r="A9" s="378" t="s">
        <v>104</v>
      </c>
      <c r="B9" s="465"/>
      <c r="C9" s="468"/>
      <c r="D9" s="349"/>
      <c r="E9" s="350"/>
      <c r="F9" s="351">
        <v>3</v>
      </c>
      <c r="G9" s="353">
        <v>3</v>
      </c>
      <c r="H9" s="349"/>
      <c r="I9" s="350"/>
      <c r="J9" s="351">
        <v>5</v>
      </c>
      <c r="K9" s="353">
        <v>5</v>
      </c>
      <c r="L9" s="349"/>
      <c r="M9" s="350"/>
      <c r="N9" s="351">
        <v>8</v>
      </c>
      <c r="O9" s="353">
        <v>8</v>
      </c>
      <c r="P9" s="349"/>
      <c r="Q9" s="350"/>
      <c r="R9" s="351"/>
      <c r="S9" s="353"/>
      <c r="T9" s="349">
        <v>3</v>
      </c>
      <c r="U9" s="350">
        <v>3</v>
      </c>
      <c r="V9" s="351">
        <v>4</v>
      </c>
      <c r="W9" s="353">
        <v>4</v>
      </c>
      <c r="X9" s="376">
        <v>23</v>
      </c>
      <c r="Y9" s="377">
        <v>23</v>
      </c>
      <c r="Z9" s="348">
        <v>2.3</v>
      </c>
      <c r="AA9" s="411">
        <v>2.3</v>
      </c>
    </row>
    <row r="10" spans="1:27" ht="26.25" customHeight="1">
      <c r="A10" s="375" t="s">
        <v>173</v>
      </c>
      <c r="B10" s="352">
        <v>29</v>
      </c>
      <c r="C10" s="354">
        <v>29</v>
      </c>
      <c r="D10" s="349">
        <v>11</v>
      </c>
      <c r="E10" s="350">
        <v>11</v>
      </c>
      <c r="F10" s="351">
        <v>41</v>
      </c>
      <c r="G10" s="353">
        <v>41</v>
      </c>
      <c r="H10" s="349">
        <v>48</v>
      </c>
      <c r="I10" s="350">
        <v>48</v>
      </c>
      <c r="J10" s="351">
        <v>40</v>
      </c>
      <c r="K10" s="353">
        <v>40</v>
      </c>
      <c r="L10" s="349">
        <v>4</v>
      </c>
      <c r="M10" s="350">
        <v>4</v>
      </c>
      <c r="N10" s="351">
        <v>17</v>
      </c>
      <c r="O10" s="353">
        <v>17</v>
      </c>
      <c r="P10" s="349">
        <v>45</v>
      </c>
      <c r="Q10" s="350">
        <v>45</v>
      </c>
      <c r="R10" s="351">
        <v>46</v>
      </c>
      <c r="S10" s="353">
        <v>46</v>
      </c>
      <c r="T10" s="349">
        <v>36</v>
      </c>
      <c r="U10" s="350">
        <v>36</v>
      </c>
      <c r="V10" s="351">
        <v>5</v>
      </c>
      <c r="W10" s="353">
        <v>5</v>
      </c>
      <c r="X10" s="376">
        <v>293</v>
      </c>
      <c r="Y10" s="377">
        <v>293</v>
      </c>
      <c r="Z10" s="348">
        <v>29.3</v>
      </c>
      <c r="AA10" s="411">
        <v>29.3</v>
      </c>
    </row>
    <row r="11" spans="1:27" ht="15.75" customHeight="1">
      <c r="A11" s="375" t="s">
        <v>196</v>
      </c>
      <c r="B11" s="352">
        <v>3</v>
      </c>
      <c r="C11" s="354">
        <v>3</v>
      </c>
      <c r="D11" s="349"/>
      <c r="E11" s="350"/>
      <c r="F11" s="351"/>
      <c r="G11" s="353"/>
      <c r="H11" s="349">
        <v>9</v>
      </c>
      <c r="I11" s="350">
        <v>9</v>
      </c>
      <c r="J11" s="351"/>
      <c r="K11" s="353"/>
      <c r="L11" s="349"/>
      <c r="M11" s="350"/>
      <c r="N11" s="351"/>
      <c r="O11" s="353"/>
      <c r="P11" s="349"/>
      <c r="Q11" s="350"/>
      <c r="R11" s="351">
        <v>9</v>
      </c>
      <c r="S11" s="353">
        <v>9</v>
      </c>
      <c r="T11" s="349"/>
      <c r="U11" s="350"/>
      <c r="V11" s="351"/>
      <c r="W11" s="353"/>
      <c r="X11" s="376">
        <v>18</v>
      </c>
      <c r="Y11" s="377">
        <v>18</v>
      </c>
      <c r="Z11" s="348">
        <v>1.8</v>
      </c>
      <c r="AA11" s="411">
        <v>1.8</v>
      </c>
    </row>
    <row r="12" spans="1:27" ht="15.75" customHeight="1">
      <c r="A12" s="379" t="s">
        <v>174</v>
      </c>
      <c r="B12" s="463">
        <v>43</v>
      </c>
      <c r="C12" s="466">
        <v>43</v>
      </c>
      <c r="D12" s="349"/>
      <c r="E12" s="350"/>
      <c r="F12" s="351"/>
      <c r="G12" s="353"/>
      <c r="H12" s="349"/>
      <c r="I12" s="350"/>
      <c r="J12" s="351"/>
      <c r="K12" s="353"/>
      <c r="L12" s="349"/>
      <c r="M12" s="350"/>
      <c r="N12" s="351"/>
      <c r="O12" s="353"/>
      <c r="P12" s="349"/>
      <c r="Q12" s="350"/>
      <c r="R12" s="351"/>
      <c r="S12" s="353"/>
      <c r="T12" s="349"/>
      <c r="U12" s="350"/>
      <c r="V12" s="351"/>
      <c r="W12" s="353"/>
      <c r="X12" s="349">
        <v>435</v>
      </c>
      <c r="Y12" s="350">
        <v>435</v>
      </c>
      <c r="Z12" s="348">
        <v>43.5</v>
      </c>
      <c r="AA12" s="411">
        <v>43.5</v>
      </c>
    </row>
    <row r="13" spans="1:27" ht="15.75" customHeight="1">
      <c r="A13" s="378" t="s">
        <v>105</v>
      </c>
      <c r="B13" s="464"/>
      <c r="C13" s="467"/>
      <c r="D13" s="349"/>
      <c r="E13" s="350"/>
      <c r="F13" s="351"/>
      <c r="G13" s="353"/>
      <c r="H13" s="349"/>
      <c r="I13" s="350"/>
      <c r="J13" s="351"/>
      <c r="K13" s="353"/>
      <c r="L13" s="349">
        <v>20</v>
      </c>
      <c r="M13" s="350">
        <v>20</v>
      </c>
      <c r="N13" s="351"/>
      <c r="O13" s="353"/>
      <c r="P13" s="349"/>
      <c r="Q13" s="350"/>
      <c r="R13" s="351"/>
      <c r="S13" s="353"/>
      <c r="T13" s="349"/>
      <c r="U13" s="350"/>
      <c r="V13" s="351"/>
      <c r="W13" s="353"/>
      <c r="X13" s="376">
        <v>20</v>
      </c>
      <c r="Y13" s="377">
        <v>20</v>
      </c>
      <c r="Z13" s="348">
        <v>2</v>
      </c>
      <c r="AA13" s="411">
        <v>2</v>
      </c>
    </row>
    <row r="14" spans="1:27" ht="15.75" customHeight="1">
      <c r="A14" s="378" t="s">
        <v>106</v>
      </c>
      <c r="B14" s="464"/>
      <c r="C14" s="467"/>
      <c r="D14" s="349"/>
      <c r="E14" s="350"/>
      <c r="F14" s="351">
        <v>30</v>
      </c>
      <c r="G14" s="353">
        <v>30</v>
      </c>
      <c r="H14" s="349"/>
      <c r="I14" s="350"/>
      <c r="J14" s="351"/>
      <c r="K14" s="353"/>
      <c r="L14" s="349"/>
      <c r="M14" s="350"/>
      <c r="N14" s="351"/>
      <c r="O14" s="353"/>
      <c r="P14" s="349"/>
      <c r="Q14" s="350"/>
      <c r="R14" s="351">
        <v>15</v>
      </c>
      <c r="S14" s="353">
        <v>15</v>
      </c>
      <c r="T14" s="349"/>
      <c r="U14" s="350"/>
      <c r="V14" s="351"/>
      <c r="W14" s="353"/>
      <c r="X14" s="376">
        <v>45</v>
      </c>
      <c r="Y14" s="377">
        <v>45</v>
      </c>
      <c r="Z14" s="348">
        <v>4.5</v>
      </c>
      <c r="AA14" s="411">
        <v>4.5</v>
      </c>
    </row>
    <row r="15" spans="1:27" ht="15" customHeight="1">
      <c r="A15" s="378" t="s">
        <v>107</v>
      </c>
      <c r="B15" s="464"/>
      <c r="C15" s="467"/>
      <c r="D15" s="349">
        <v>6</v>
      </c>
      <c r="E15" s="350">
        <v>6</v>
      </c>
      <c r="F15" s="351"/>
      <c r="G15" s="353"/>
      <c r="H15" s="349"/>
      <c r="I15" s="350"/>
      <c r="J15" s="351"/>
      <c r="K15" s="353"/>
      <c r="L15" s="349"/>
      <c r="M15" s="350"/>
      <c r="N15" s="351"/>
      <c r="O15" s="353"/>
      <c r="P15" s="349"/>
      <c r="Q15" s="350"/>
      <c r="R15" s="351"/>
      <c r="S15" s="353"/>
      <c r="T15" s="349"/>
      <c r="U15" s="350"/>
      <c r="V15" s="351"/>
      <c r="W15" s="353"/>
      <c r="X15" s="376">
        <v>6</v>
      </c>
      <c r="Y15" s="377">
        <v>6</v>
      </c>
      <c r="Z15" s="348">
        <v>0.6</v>
      </c>
      <c r="AA15" s="411">
        <v>0.6</v>
      </c>
    </row>
    <row r="16" spans="1:27" ht="15" customHeight="1">
      <c r="A16" s="378" t="s">
        <v>175</v>
      </c>
      <c r="B16" s="464"/>
      <c r="C16" s="467"/>
      <c r="D16" s="349">
        <v>20</v>
      </c>
      <c r="E16" s="350">
        <v>20</v>
      </c>
      <c r="F16" s="351">
        <v>52</v>
      </c>
      <c r="G16" s="353">
        <v>52</v>
      </c>
      <c r="H16" s="349"/>
      <c r="I16" s="350"/>
      <c r="J16" s="351">
        <v>48</v>
      </c>
      <c r="K16" s="353">
        <v>48</v>
      </c>
      <c r="L16" s="349">
        <v>15</v>
      </c>
      <c r="M16" s="350">
        <v>15</v>
      </c>
      <c r="N16" s="351"/>
      <c r="O16" s="353"/>
      <c r="P16" s="349"/>
      <c r="Q16" s="350"/>
      <c r="R16" s="351">
        <v>65</v>
      </c>
      <c r="S16" s="353">
        <v>65</v>
      </c>
      <c r="T16" s="349"/>
      <c r="U16" s="350"/>
      <c r="V16" s="351">
        <v>7</v>
      </c>
      <c r="W16" s="353">
        <v>7</v>
      </c>
      <c r="X16" s="376">
        <v>207</v>
      </c>
      <c r="Y16" s="377">
        <v>207</v>
      </c>
      <c r="Z16" s="348">
        <v>20.7</v>
      </c>
      <c r="AA16" s="411">
        <v>20.7</v>
      </c>
    </row>
    <row r="17" spans="1:27" ht="16.5" customHeight="1">
      <c r="A17" s="378" t="s">
        <v>108</v>
      </c>
      <c r="B17" s="464"/>
      <c r="C17" s="467"/>
      <c r="D17" s="349"/>
      <c r="E17" s="350"/>
      <c r="F17" s="351"/>
      <c r="G17" s="353"/>
      <c r="H17" s="349"/>
      <c r="I17" s="350"/>
      <c r="J17" s="351"/>
      <c r="K17" s="353"/>
      <c r="L17" s="349"/>
      <c r="M17" s="350"/>
      <c r="N17" s="351">
        <v>26</v>
      </c>
      <c r="O17" s="353">
        <v>26</v>
      </c>
      <c r="P17" s="349"/>
      <c r="Q17" s="350"/>
      <c r="R17" s="351"/>
      <c r="S17" s="353"/>
      <c r="T17" s="349"/>
      <c r="U17" s="350"/>
      <c r="V17" s="351"/>
      <c r="W17" s="353"/>
      <c r="X17" s="376">
        <v>26</v>
      </c>
      <c r="Y17" s="377">
        <v>26</v>
      </c>
      <c r="Z17" s="348">
        <v>2.6</v>
      </c>
      <c r="AA17" s="411">
        <v>2.6</v>
      </c>
    </row>
    <row r="18" spans="1:27" ht="15.75" customHeight="1">
      <c r="A18" s="378" t="s">
        <v>176</v>
      </c>
      <c r="B18" s="464"/>
      <c r="C18" s="467"/>
      <c r="D18" s="349"/>
      <c r="E18" s="350"/>
      <c r="F18" s="351"/>
      <c r="G18" s="353"/>
      <c r="H18" s="349"/>
      <c r="I18" s="350"/>
      <c r="J18" s="351"/>
      <c r="K18" s="353"/>
      <c r="L18" s="349"/>
      <c r="M18" s="350"/>
      <c r="N18" s="351"/>
      <c r="O18" s="353"/>
      <c r="P18" s="349">
        <v>20</v>
      </c>
      <c r="Q18" s="350">
        <v>20</v>
      </c>
      <c r="R18" s="351"/>
      <c r="S18" s="353"/>
      <c r="T18" s="349"/>
      <c r="U18" s="350"/>
      <c r="V18" s="351"/>
      <c r="W18" s="353"/>
      <c r="X18" s="376">
        <v>20</v>
      </c>
      <c r="Y18" s="377">
        <v>20</v>
      </c>
      <c r="Z18" s="348">
        <v>2</v>
      </c>
      <c r="AA18" s="411">
        <v>2</v>
      </c>
    </row>
    <row r="19" spans="1:27" ht="15.75" customHeight="1">
      <c r="A19" s="378" t="s">
        <v>109</v>
      </c>
      <c r="B19" s="464"/>
      <c r="C19" s="467"/>
      <c r="D19" s="349"/>
      <c r="E19" s="350"/>
      <c r="F19" s="351"/>
      <c r="G19" s="353"/>
      <c r="H19" s="349"/>
      <c r="I19" s="350"/>
      <c r="J19" s="351"/>
      <c r="K19" s="353"/>
      <c r="L19" s="349"/>
      <c r="M19" s="350"/>
      <c r="N19" s="351"/>
      <c r="O19" s="353"/>
      <c r="P19" s="349"/>
      <c r="Q19" s="350"/>
      <c r="R19" s="351"/>
      <c r="S19" s="353"/>
      <c r="T19" s="349"/>
      <c r="U19" s="350"/>
      <c r="V19" s="351">
        <v>59</v>
      </c>
      <c r="W19" s="353">
        <v>59</v>
      </c>
      <c r="X19" s="376">
        <v>59</v>
      </c>
      <c r="Y19" s="377">
        <v>59</v>
      </c>
      <c r="Z19" s="348">
        <v>5.9</v>
      </c>
      <c r="AA19" s="411">
        <v>5.9</v>
      </c>
    </row>
    <row r="20" spans="1:27" ht="15" customHeight="1">
      <c r="A20" s="380" t="s">
        <v>110</v>
      </c>
      <c r="B20" s="464"/>
      <c r="C20" s="467"/>
      <c r="D20" s="349"/>
      <c r="E20" s="350"/>
      <c r="F20" s="351"/>
      <c r="G20" s="353"/>
      <c r="H20" s="349">
        <v>26</v>
      </c>
      <c r="I20" s="350">
        <v>26</v>
      </c>
      <c r="J20" s="351"/>
      <c r="K20" s="353"/>
      <c r="L20" s="349"/>
      <c r="M20" s="350"/>
      <c r="N20" s="351"/>
      <c r="O20" s="353"/>
      <c r="P20" s="349"/>
      <c r="Q20" s="350"/>
      <c r="R20" s="351"/>
      <c r="S20" s="353"/>
      <c r="T20" s="349"/>
      <c r="U20" s="350"/>
      <c r="V20" s="351"/>
      <c r="W20" s="353"/>
      <c r="X20" s="376">
        <v>26</v>
      </c>
      <c r="Y20" s="377">
        <v>26</v>
      </c>
      <c r="Z20" s="348">
        <v>2.6</v>
      </c>
      <c r="AA20" s="411">
        <v>2.6</v>
      </c>
    </row>
    <row r="21" spans="1:27" ht="15.75" customHeight="1">
      <c r="A21" s="378" t="s">
        <v>111</v>
      </c>
      <c r="B21" s="465"/>
      <c r="C21" s="468"/>
      <c r="D21" s="349"/>
      <c r="E21" s="350"/>
      <c r="F21" s="351"/>
      <c r="G21" s="353"/>
      <c r="H21" s="349"/>
      <c r="I21" s="350"/>
      <c r="J21" s="351"/>
      <c r="K21" s="353"/>
      <c r="L21" s="349"/>
      <c r="M21" s="350"/>
      <c r="N21" s="351"/>
      <c r="O21" s="353"/>
      <c r="P21" s="349"/>
      <c r="Q21" s="350"/>
      <c r="R21" s="351"/>
      <c r="S21" s="353"/>
      <c r="T21" s="349"/>
      <c r="U21" s="350"/>
      <c r="V21" s="351">
        <v>26</v>
      </c>
      <c r="W21" s="353">
        <v>26</v>
      </c>
      <c r="X21" s="376">
        <v>26</v>
      </c>
      <c r="Y21" s="377">
        <v>26</v>
      </c>
      <c r="Z21" s="348">
        <v>2.6</v>
      </c>
      <c r="AA21" s="411">
        <v>2.6</v>
      </c>
    </row>
    <row r="22" spans="1:27" ht="17.25" customHeight="1">
      <c r="A22" s="375" t="s">
        <v>112</v>
      </c>
      <c r="B22" s="352">
        <v>12</v>
      </c>
      <c r="C22" s="354">
        <v>12</v>
      </c>
      <c r="D22" s="349"/>
      <c r="E22" s="350"/>
      <c r="F22" s="351"/>
      <c r="G22" s="353"/>
      <c r="H22" s="349"/>
      <c r="I22" s="350"/>
      <c r="J22" s="351">
        <v>8</v>
      </c>
      <c r="K22" s="353">
        <v>8</v>
      </c>
      <c r="L22" s="349"/>
      <c r="M22" s="350"/>
      <c r="N22" s="351">
        <v>36</v>
      </c>
      <c r="O22" s="353">
        <v>36</v>
      </c>
      <c r="P22" s="349">
        <v>20</v>
      </c>
      <c r="Q22" s="350">
        <v>20</v>
      </c>
      <c r="R22" s="351"/>
      <c r="S22" s="353"/>
      <c r="T22" s="349">
        <v>53</v>
      </c>
      <c r="U22" s="350">
        <v>53</v>
      </c>
      <c r="V22" s="351"/>
      <c r="W22" s="353"/>
      <c r="X22" s="376">
        <v>117</v>
      </c>
      <c r="Y22" s="377">
        <v>117</v>
      </c>
      <c r="Z22" s="348">
        <v>11.7</v>
      </c>
      <c r="AA22" s="411">
        <v>11.7</v>
      </c>
    </row>
    <row r="23" spans="1:27" ht="17.25" customHeight="1">
      <c r="A23" s="375" t="s">
        <v>376</v>
      </c>
      <c r="B23" s="352">
        <v>200</v>
      </c>
      <c r="C23" s="354">
        <v>140</v>
      </c>
      <c r="D23" s="349">
        <v>73</v>
      </c>
      <c r="E23" s="404">
        <v>51.1</v>
      </c>
      <c r="F23" s="351">
        <v>205</v>
      </c>
      <c r="G23" s="406">
        <v>143.5</v>
      </c>
      <c r="H23" s="349">
        <v>272</v>
      </c>
      <c r="I23" s="381">
        <v>190.4</v>
      </c>
      <c r="J23" s="351">
        <v>254</v>
      </c>
      <c r="K23" s="386">
        <v>177.8</v>
      </c>
      <c r="L23" s="349">
        <v>337</v>
      </c>
      <c r="M23" s="409">
        <v>235.9</v>
      </c>
      <c r="N23" s="351">
        <v>57</v>
      </c>
      <c r="O23" s="353">
        <v>39.9</v>
      </c>
      <c r="P23" s="349">
        <v>333</v>
      </c>
      <c r="Q23" s="350">
        <v>233.1</v>
      </c>
      <c r="R23" s="351">
        <v>18</v>
      </c>
      <c r="S23" s="353">
        <v>12.6</v>
      </c>
      <c r="T23" s="349">
        <v>200</v>
      </c>
      <c r="U23" s="381">
        <v>140</v>
      </c>
      <c r="V23" s="351">
        <v>255</v>
      </c>
      <c r="W23" s="406">
        <v>178.5</v>
      </c>
      <c r="X23" s="349">
        <v>2004</v>
      </c>
      <c r="Y23" s="377">
        <v>1402.8</v>
      </c>
      <c r="Z23" s="348">
        <v>200.4</v>
      </c>
      <c r="AA23" s="411">
        <v>140.28</v>
      </c>
    </row>
    <row r="24" spans="1:27" ht="15.75" customHeight="1">
      <c r="A24" s="379" t="s">
        <v>145</v>
      </c>
      <c r="B24" s="464">
        <v>279</v>
      </c>
      <c r="C24" s="467">
        <v>220</v>
      </c>
      <c r="D24" s="349"/>
      <c r="E24" s="350"/>
      <c r="F24" s="351"/>
      <c r="G24" s="353"/>
      <c r="H24" s="349"/>
      <c r="I24" s="350"/>
      <c r="J24" s="351"/>
      <c r="K24" s="353"/>
      <c r="L24" s="349"/>
      <c r="M24" s="350"/>
      <c r="N24" s="351"/>
      <c r="O24" s="353"/>
      <c r="P24" s="349"/>
      <c r="Q24" s="350"/>
      <c r="R24" s="351"/>
      <c r="S24" s="353"/>
      <c r="T24" s="349"/>
      <c r="U24" s="350"/>
      <c r="V24" s="351"/>
      <c r="W24" s="353"/>
      <c r="X24" s="376">
        <v>2800</v>
      </c>
      <c r="Y24" s="376">
        <v>2236.76</v>
      </c>
      <c r="Z24" s="376">
        <v>280.00000000000006</v>
      </c>
      <c r="AA24" s="376">
        <v>223.67600000000002</v>
      </c>
    </row>
    <row r="25" spans="1:27" ht="15.75" customHeight="1">
      <c r="A25" s="382" t="s">
        <v>116</v>
      </c>
      <c r="B25" s="464"/>
      <c r="C25" s="467"/>
      <c r="D25" s="349">
        <v>3</v>
      </c>
      <c r="E25" s="350">
        <v>3</v>
      </c>
      <c r="F25" s="351">
        <v>2</v>
      </c>
      <c r="G25" s="353">
        <v>2</v>
      </c>
      <c r="H25" s="349"/>
      <c r="I25" s="350"/>
      <c r="J25" s="351">
        <v>1</v>
      </c>
      <c r="K25" s="353">
        <v>1</v>
      </c>
      <c r="L25" s="349">
        <v>4</v>
      </c>
      <c r="M25" s="350">
        <v>4</v>
      </c>
      <c r="N25" s="351">
        <v>2</v>
      </c>
      <c r="O25" s="353">
        <v>2</v>
      </c>
      <c r="P25" s="349">
        <v>1</v>
      </c>
      <c r="Q25" s="350">
        <v>1</v>
      </c>
      <c r="R25" s="351">
        <v>4</v>
      </c>
      <c r="S25" s="353">
        <v>4</v>
      </c>
      <c r="T25" s="349">
        <v>2</v>
      </c>
      <c r="U25" s="350">
        <v>2</v>
      </c>
      <c r="V25" s="351">
        <v>1</v>
      </c>
      <c r="W25" s="353">
        <v>1</v>
      </c>
      <c r="X25" s="376">
        <v>20</v>
      </c>
      <c r="Y25" s="377">
        <v>20</v>
      </c>
      <c r="Z25" s="348">
        <v>2</v>
      </c>
      <c r="AA25" s="411">
        <v>2</v>
      </c>
    </row>
    <row r="26" spans="1:27" ht="15.75" customHeight="1">
      <c r="A26" s="383" t="s">
        <v>177</v>
      </c>
      <c r="B26" s="464"/>
      <c r="C26" s="467"/>
      <c r="D26" s="408"/>
      <c r="E26" s="350"/>
      <c r="F26" s="351"/>
      <c r="G26" s="353"/>
      <c r="H26" s="349"/>
      <c r="I26" s="384"/>
      <c r="J26" s="385"/>
      <c r="K26" s="353"/>
      <c r="L26" s="349"/>
      <c r="M26" s="350"/>
      <c r="N26" s="351"/>
      <c r="O26" s="353"/>
      <c r="P26" s="349"/>
      <c r="Q26" s="350"/>
      <c r="R26" s="351"/>
      <c r="S26" s="386"/>
      <c r="T26" s="349"/>
      <c r="U26" s="350"/>
      <c r="V26" s="351"/>
      <c r="W26" s="353"/>
      <c r="X26" s="349">
        <v>0</v>
      </c>
      <c r="Y26" s="350">
        <v>0</v>
      </c>
      <c r="Z26" s="352">
        <v>0</v>
      </c>
      <c r="AA26" s="411">
        <v>0</v>
      </c>
    </row>
    <row r="27" spans="1:27" ht="16.5" customHeight="1">
      <c r="A27" s="387" t="s">
        <v>178</v>
      </c>
      <c r="B27" s="464"/>
      <c r="C27" s="467"/>
      <c r="D27" s="388">
        <v>121</v>
      </c>
      <c r="E27" s="389">
        <v>96.8</v>
      </c>
      <c r="F27" s="390">
        <v>13</v>
      </c>
      <c r="G27" s="391">
        <v>10.4</v>
      </c>
      <c r="H27" s="388">
        <v>74</v>
      </c>
      <c r="I27" s="389">
        <v>59.2</v>
      </c>
      <c r="J27" s="390">
        <v>114</v>
      </c>
      <c r="K27" s="391">
        <v>91.2</v>
      </c>
      <c r="L27" s="388">
        <v>63</v>
      </c>
      <c r="M27" s="389">
        <v>50.4</v>
      </c>
      <c r="N27" s="390">
        <v>98</v>
      </c>
      <c r="O27" s="391">
        <v>78.4</v>
      </c>
      <c r="P27" s="388">
        <v>77</v>
      </c>
      <c r="Q27" s="389">
        <v>61.6</v>
      </c>
      <c r="R27" s="390">
        <v>94</v>
      </c>
      <c r="S27" s="391">
        <v>75.2</v>
      </c>
      <c r="T27" s="388">
        <v>98</v>
      </c>
      <c r="U27" s="389">
        <v>78.4</v>
      </c>
      <c r="V27" s="390">
        <v>78</v>
      </c>
      <c r="W27" s="391">
        <v>62.4</v>
      </c>
      <c r="X27" s="388">
        <v>830</v>
      </c>
      <c r="Y27" s="389">
        <v>663.9999999999999</v>
      </c>
      <c r="Z27" s="392">
        <v>83</v>
      </c>
      <c r="AA27" s="412">
        <v>66.39999999999999</v>
      </c>
    </row>
    <row r="28" spans="1:27" ht="16.5" customHeight="1">
      <c r="A28" s="378" t="s">
        <v>117</v>
      </c>
      <c r="B28" s="464"/>
      <c r="C28" s="467"/>
      <c r="D28" s="349">
        <v>52</v>
      </c>
      <c r="E28" s="381">
        <v>43.68</v>
      </c>
      <c r="F28" s="351">
        <v>35</v>
      </c>
      <c r="G28" s="393">
        <v>29.4</v>
      </c>
      <c r="H28" s="349"/>
      <c r="I28" s="381"/>
      <c r="J28" s="351">
        <v>49</v>
      </c>
      <c r="K28" s="393">
        <v>41.16</v>
      </c>
      <c r="L28" s="349">
        <v>48</v>
      </c>
      <c r="M28" s="404">
        <v>40.32</v>
      </c>
      <c r="N28" s="351">
        <v>25</v>
      </c>
      <c r="O28" s="353">
        <v>21</v>
      </c>
      <c r="P28" s="349">
        <v>44</v>
      </c>
      <c r="Q28" s="350">
        <v>36.96</v>
      </c>
      <c r="R28" s="351">
        <v>13</v>
      </c>
      <c r="S28" s="353">
        <v>10.92</v>
      </c>
      <c r="T28" s="349">
        <v>43</v>
      </c>
      <c r="U28" s="350">
        <v>36.12</v>
      </c>
      <c r="V28" s="351">
        <v>45</v>
      </c>
      <c r="W28" s="393">
        <v>37.8</v>
      </c>
      <c r="X28" s="376">
        <v>354</v>
      </c>
      <c r="Y28" s="377">
        <v>297.35999999999996</v>
      </c>
      <c r="Z28" s="348">
        <v>35.4</v>
      </c>
      <c r="AA28" s="411">
        <v>29.735999999999997</v>
      </c>
    </row>
    <row r="29" spans="1:27" ht="16.5" customHeight="1">
      <c r="A29" s="378" t="s">
        <v>179</v>
      </c>
      <c r="B29" s="464"/>
      <c r="C29" s="467"/>
      <c r="D29" s="349">
        <v>187</v>
      </c>
      <c r="E29" s="350">
        <v>149.6</v>
      </c>
      <c r="F29" s="351">
        <v>63</v>
      </c>
      <c r="G29" s="386">
        <v>50.4</v>
      </c>
      <c r="H29" s="349"/>
      <c r="I29" s="350"/>
      <c r="J29" s="351">
        <v>59</v>
      </c>
      <c r="K29" s="353">
        <v>47.2</v>
      </c>
      <c r="L29" s="349">
        <v>150</v>
      </c>
      <c r="M29" s="350">
        <v>120</v>
      </c>
      <c r="N29" s="351">
        <v>162</v>
      </c>
      <c r="O29" s="353">
        <v>129.6</v>
      </c>
      <c r="P29" s="349">
        <v>125</v>
      </c>
      <c r="Q29" s="350">
        <v>100</v>
      </c>
      <c r="R29" s="351">
        <v>25</v>
      </c>
      <c r="S29" s="353">
        <v>20</v>
      </c>
      <c r="T29" s="349"/>
      <c r="U29" s="350"/>
      <c r="V29" s="351">
        <v>151</v>
      </c>
      <c r="W29" s="407">
        <v>120.8</v>
      </c>
      <c r="X29" s="376">
        <v>922</v>
      </c>
      <c r="Y29" s="377">
        <v>737.6</v>
      </c>
      <c r="Z29" s="348">
        <v>92.2</v>
      </c>
      <c r="AA29" s="411">
        <v>73.76</v>
      </c>
    </row>
    <row r="30" spans="1:27" ht="17.25" customHeight="1">
      <c r="A30" s="383" t="s">
        <v>373</v>
      </c>
      <c r="B30" s="464"/>
      <c r="C30" s="467"/>
      <c r="D30" s="349">
        <v>16</v>
      </c>
      <c r="E30" s="350">
        <v>12.8</v>
      </c>
      <c r="F30" s="351">
        <v>63</v>
      </c>
      <c r="G30" s="353">
        <v>50.7</v>
      </c>
      <c r="H30" s="388">
        <v>73</v>
      </c>
      <c r="I30" s="389">
        <v>58.4</v>
      </c>
      <c r="J30" s="351"/>
      <c r="K30" s="353"/>
      <c r="L30" s="349">
        <v>73</v>
      </c>
      <c r="M30" s="350">
        <v>58.4</v>
      </c>
      <c r="N30" s="351">
        <v>73</v>
      </c>
      <c r="O30" s="353">
        <v>58.4</v>
      </c>
      <c r="P30" s="388">
        <v>16</v>
      </c>
      <c r="Q30" s="389">
        <v>12.8</v>
      </c>
      <c r="R30" s="351">
        <v>54</v>
      </c>
      <c r="S30" s="353">
        <v>43.2</v>
      </c>
      <c r="T30" s="349"/>
      <c r="U30" s="350"/>
      <c r="V30" s="351"/>
      <c r="W30" s="353"/>
      <c r="X30" s="349">
        <v>368</v>
      </c>
      <c r="Y30" s="350">
        <v>294.70000000000005</v>
      </c>
      <c r="Z30" s="352">
        <v>36.8</v>
      </c>
      <c r="AA30" s="411">
        <v>29.470000000000006</v>
      </c>
    </row>
    <row r="31" spans="1:27" ht="15.75" customHeight="1">
      <c r="A31" s="387" t="s">
        <v>365</v>
      </c>
      <c r="B31" s="464"/>
      <c r="C31" s="467"/>
      <c r="D31" s="388"/>
      <c r="E31" s="389"/>
      <c r="F31" s="390"/>
      <c r="G31" s="391"/>
      <c r="H31" s="388"/>
      <c r="I31" s="389"/>
      <c r="J31" s="390"/>
      <c r="K31" s="391"/>
      <c r="L31" s="388"/>
      <c r="M31" s="389"/>
      <c r="N31" s="390"/>
      <c r="O31" s="391"/>
      <c r="P31" s="388"/>
      <c r="Q31" s="389"/>
      <c r="R31" s="390"/>
      <c r="S31" s="391"/>
      <c r="T31" s="388"/>
      <c r="U31" s="389"/>
      <c r="V31" s="390"/>
      <c r="W31" s="391"/>
      <c r="X31" s="388">
        <v>0</v>
      </c>
      <c r="Y31" s="389">
        <v>0</v>
      </c>
      <c r="Z31" s="392">
        <v>0</v>
      </c>
      <c r="AA31" s="412">
        <v>0</v>
      </c>
    </row>
    <row r="32" spans="1:27" ht="16.5" customHeight="1">
      <c r="A32" s="387" t="s">
        <v>114</v>
      </c>
      <c r="B32" s="464"/>
      <c r="C32" s="467"/>
      <c r="D32" s="388"/>
      <c r="E32" s="389"/>
      <c r="F32" s="390"/>
      <c r="G32" s="391"/>
      <c r="H32" s="388"/>
      <c r="I32" s="389"/>
      <c r="J32" s="390"/>
      <c r="K32" s="391"/>
      <c r="L32" s="388"/>
      <c r="M32" s="389"/>
      <c r="N32" s="390"/>
      <c r="O32" s="391"/>
      <c r="P32" s="388"/>
      <c r="Q32" s="389"/>
      <c r="R32" s="390"/>
      <c r="S32" s="391"/>
      <c r="T32" s="388"/>
      <c r="U32" s="389"/>
      <c r="V32" s="390"/>
      <c r="W32" s="391"/>
      <c r="X32" s="388">
        <v>0</v>
      </c>
      <c r="Y32" s="389">
        <v>0</v>
      </c>
      <c r="Z32" s="392">
        <v>0</v>
      </c>
      <c r="AA32" s="412">
        <v>0</v>
      </c>
    </row>
    <row r="33" spans="1:27" ht="15.75" customHeight="1">
      <c r="A33" s="378" t="s">
        <v>113</v>
      </c>
      <c r="B33" s="464"/>
      <c r="C33" s="467"/>
      <c r="D33" s="349"/>
      <c r="E33" s="350"/>
      <c r="F33" s="351"/>
      <c r="G33" s="353"/>
      <c r="H33" s="349"/>
      <c r="I33" s="350"/>
      <c r="J33" s="351"/>
      <c r="K33" s="353"/>
      <c r="L33" s="349"/>
      <c r="M33" s="350"/>
      <c r="N33" s="349"/>
      <c r="O33" s="350"/>
      <c r="P33" s="349"/>
      <c r="Q33" s="350"/>
      <c r="R33" s="351"/>
      <c r="S33" s="353"/>
      <c r="T33" s="349"/>
      <c r="U33" s="350"/>
      <c r="V33" s="351"/>
      <c r="W33" s="353"/>
      <c r="X33" s="349">
        <v>0</v>
      </c>
      <c r="Y33" s="350">
        <v>0</v>
      </c>
      <c r="Z33" s="352">
        <v>0</v>
      </c>
      <c r="AA33" s="411">
        <v>0</v>
      </c>
    </row>
    <row r="34" spans="1:27" ht="16.5" customHeight="1">
      <c r="A34" s="387" t="s">
        <v>180</v>
      </c>
      <c r="B34" s="464"/>
      <c r="C34" s="467"/>
      <c r="D34" s="388"/>
      <c r="E34" s="389"/>
      <c r="F34" s="390"/>
      <c r="G34" s="391"/>
      <c r="H34" s="388"/>
      <c r="I34" s="389"/>
      <c r="J34" s="390"/>
      <c r="K34" s="391"/>
      <c r="L34" s="388"/>
      <c r="M34" s="389"/>
      <c r="N34" s="390"/>
      <c r="O34" s="391"/>
      <c r="P34" s="388"/>
      <c r="Q34" s="389"/>
      <c r="R34" s="390"/>
      <c r="S34" s="391"/>
      <c r="T34" s="388"/>
      <c r="U34" s="389"/>
      <c r="V34" s="390"/>
      <c r="W34" s="391"/>
      <c r="X34" s="388">
        <v>0</v>
      </c>
      <c r="Y34" s="389">
        <v>0</v>
      </c>
      <c r="Z34" s="392">
        <v>0</v>
      </c>
      <c r="AA34" s="412">
        <v>0</v>
      </c>
    </row>
    <row r="35" spans="1:27" ht="16.5" customHeight="1">
      <c r="A35" s="378" t="s">
        <v>115</v>
      </c>
      <c r="B35" s="464"/>
      <c r="C35" s="467"/>
      <c r="D35" s="349">
        <v>1</v>
      </c>
      <c r="E35" s="350">
        <v>0.8</v>
      </c>
      <c r="F35" s="349">
        <v>1</v>
      </c>
      <c r="G35" s="350">
        <v>0.8</v>
      </c>
      <c r="H35" s="349">
        <v>1</v>
      </c>
      <c r="I35" s="350">
        <v>0.8</v>
      </c>
      <c r="J35" s="351">
        <v>4</v>
      </c>
      <c r="K35" s="353">
        <v>3.2</v>
      </c>
      <c r="L35" s="349">
        <v>1</v>
      </c>
      <c r="M35" s="350">
        <v>0.8</v>
      </c>
      <c r="N35" s="351">
        <v>1</v>
      </c>
      <c r="O35" s="353">
        <v>0.8</v>
      </c>
      <c r="P35" s="349">
        <v>4</v>
      </c>
      <c r="Q35" s="350">
        <v>3.2</v>
      </c>
      <c r="R35" s="351">
        <v>1</v>
      </c>
      <c r="S35" s="350">
        <v>0.8</v>
      </c>
      <c r="T35" s="349">
        <v>1</v>
      </c>
      <c r="U35" s="350">
        <v>0.8</v>
      </c>
      <c r="V35" s="351">
        <v>4</v>
      </c>
      <c r="W35" s="353">
        <v>3.2</v>
      </c>
      <c r="X35" s="376">
        <v>19</v>
      </c>
      <c r="Y35" s="377">
        <v>15.200000000000003</v>
      </c>
      <c r="Z35" s="348">
        <v>1.9</v>
      </c>
      <c r="AA35" s="411">
        <v>1.5200000000000002</v>
      </c>
    </row>
    <row r="36" spans="1:27" ht="15.75" customHeight="1">
      <c r="A36" s="378" t="s">
        <v>243</v>
      </c>
      <c r="B36" s="464"/>
      <c r="C36" s="467"/>
      <c r="D36" s="349">
        <v>2</v>
      </c>
      <c r="E36" s="350">
        <v>1.5</v>
      </c>
      <c r="F36" s="349">
        <v>2</v>
      </c>
      <c r="G36" s="350">
        <v>1.5</v>
      </c>
      <c r="H36" s="349">
        <v>2</v>
      </c>
      <c r="I36" s="350">
        <v>1.5</v>
      </c>
      <c r="J36" s="349">
        <v>2</v>
      </c>
      <c r="K36" s="353">
        <v>1.5</v>
      </c>
      <c r="L36" s="349">
        <v>2</v>
      </c>
      <c r="M36" s="350">
        <v>1.5</v>
      </c>
      <c r="N36" s="351">
        <v>2</v>
      </c>
      <c r="O36" s="353">
        <v>1.5</v>
      </c>
      <c r="P36" s="349">
        <v>2</v>
      </c>
      <c r="Q36" s="350">
        <v>1.5</v>
      </c>
      <c r="R36" s="351">
        <v>2</v>
      </c>
      <c r="S36" s="350">
        <v>1.5</v>
      </c>
      <c r="T36" s="349">
        <v>2</v>
      </c>
      <c r="U36" s="350">
        <v>1.5</v>
      </c>
      <c r="V36" s="349">
        <v>2</v>
      </c>
      <c r="W36" s="350">
        <v>1.5</v>
      </c>
      <c r="X36" s="376">
        <v>20</v>
      </c>
      <c r="Y36" s="377">
        <v>15</v>
      </c>
      <c r="Z36" s="348">
        <v>2</v>
      </c>
      <c r="AA36" s="411">
        <v>1.5</v>
      </c>
    </row>
    <row r="37" spans="1:27" ht="15.75" customHeight="1">
      <c r="A37" s="387" t="s">
        <v>374</v>
      </c>
      <c r="B37" s="464"/>
      <c r="C37" s="467"/>
      <c r="D37" s="388">
        <v>3.5</v>
      </c>
      <c r="E37" s="389">
        <v>2.7</v>
      </c>
      <c r="F37" s="390">
        <v>3.5</v>
      </c>
      <c r="G37" s="391">
        <v>2.7</v>
      </c>
      <c r="H37" s="388">
        <v>3.5</v>
      </c>
      <c r="I37" s="389">
        <v>2.7</v>
      </c>
      <c r="J37" s="390">
        <v>3.5</v>
      </c>
      <c r="K37" s="391">
        <v>2.7</v>
      </c>
      <c r="L37" s="390">
        <v>3.5</v>
      </c>
      <c r="M37" s="391">
        <v>2.7</v>
      </c>
      <c r="N37" s="390">
        <v>3.5</v>
      </c>
      <c r="O37" s="391">
        <v>2.7</v>
      </c>
      <c r="P37" s="390">
        <v>3.5</v>
      </c>
      <c r="Q37" s="391">
        <v>2.7</v>
      </c>
      <c r="R37" s="390">
        <v>3.5</v>
      </c>
      <c r="S37" s="391">
        <v>2.7</v>
      </c>
      <c r="T37" s="390">
        <v>3.5</v>
      </c>
      <c r="U37" s="391">
        <v>2.7</v>
      </c>
      <c r="V37" s="390">
        <v>3.5</v>
      </c>
      <c r="W37" s="391">
        <v>2.7</v>
      </c>
      <c r="X37" s="388">
        <v>35</v>
      </c>
      <c r="Y37" s="389">
        <v>26.999999999999996</v>
      </c>
      <c r="Z37" s="392">
        <v>3.5</v>
      </c>
      <c r="AA37" s="412">
        <v>2.6999999999999997</v>
      </c>
    </row>
    <row r="38" spans="1:27" ht="16.5" customHeight="1">
      <c r="A38" s="378" t="s">
        <v>118</v>
      </c>
      <c r="B38" s="464"/>
      <c r="C38" s="467"/>
      <c r="D38" s="349"/>
      <c r="E38" s="350"/>
      <c r="F38" s="351">
        <v>71</v>
      </c>
      <c r="G38" s="353">
        <v>46.15</v>
      </c>
      <c r="H38" s="349"/>
      <c r="I38" s="350"/>
      <c r="J38" s="351"/>
      <c r="K38" s="353"/>
      <c r="L38" s="349"/>
      <c r="M38" s="350"/>
      <c r="N38" s="351"/>
      <c r="O38" s="353"/>
      <c r="P38" s="349"/>
      <c r="Q38" s="350"/>
      <c r="R38" s="351">
        <v>77</v>
      </c>
      <c r="S38" s="353">
        <v>46.25</v>
      </c>
      <c r="T38" s="349"/>
      <c r="U38" s="350"/>
      <c r="V38" s="351"/>
      <c r="W38" s="353"/>
      <c r="X38" s="376">
        <v>148</v>
      </c>
      <c r="Y38" s="377">
        <v>92.4</v>
      </c>
      <c r="Z38" s="348">
        <v>14.8</v>
      </c>
      <c r="AA38" s="411">
        <v>9.24</v>
      </c>
    </row>
    <row r="39" spans="1:27" ht="16.5" customHeight="1">
      <c r="A39" s="378" t="s">
        <v>181</v>
      </c>
      <c r="B39" s="465"/>
      <c r="C39" s="468"/>
      <c r="D39" s="349"/>
      <c r="E39" s="350"/>
      <c r="F39" s="351"/>
      <c r="G39" s="353"/>
      <c r="H39" s="349"/>
      <c r="I39" s="350"/>
      <c r="J39" s="351"/>
      <c r="K39" s="353"/>
      <c r="L39" s="349">
        <v>10</v>
      </c>
      <c r="M39" s="404">
        <v>6.5</v>
      </c>
      <c r="N39" s="351"/>
      <c r="O39" s="353"/>
      <c r="P39" s="349"/>
      <c r="Q39" s="350"/>
      <c r="R39" s="351"/>
      <c r="S39" s="353"/>
      <c r="T39" s="349">
        <v>64</v>
      </c>
      <c r="U39" s="350">
        <v>60.5</v>
      </c>
      <c r="V39" s="349">
        <v>10</v>
      </c>
      <c r="W39" s="404">
        <v>6.5</v>
      </c>
      <c r="X39" s="376">
        <v>84</v>
      </c>
      <c r="Y39" s="377">
        <v>73.5</v>
      </c>
      <c r="Z39" s="348">
        <v>8.4</v>
      </c>
      <c r="AA39" s="411">
        <v>7.35</v>
      </c>
    </row>
    <row r="40" spans="1:27" ht="18" customHeight="1">
      <c r="A40" s="379" t="s">
        <v>182</v>
      </c>
      <c r="B40" s="463">
        <v>114</v>
      </c>
      <c r="C40" s="466">
        <v>100</v>
      </c>
      <c r="D40" s="349"/>
      <c r="E40" s="350"/>
      <c r="F40" s="351"/>
      <c r="G40" s="353"/>
      <c r="H40" s="349"/>
      <c r="I40" s="350"/>
      <c r="J40" s="351"/>
      <c r="K40" s="353"/>
      <c r="L40" s="349"/>
      <c r="M40" s="350"/>
      <c r="N40" s="351"/>
      <c r="O40" s="353"/>
      <c r="P40" s="349"/>
      <c r="Q40" s="350"/>
      <c r="R40" s="351"/>
      <c r="S40" s="353"/>
      <c r="T40" s="349"/>
      <c r="U40" s="350"/>
      <c r="V40" s="351"/>
      <c r="W40" s="353"/>
      <c r="X40" s="349">
        <v>1248</v>
      </c>
      <c r="Y40" s="394">
        <v>1001</v>
      </c>
      <c r="Z40" s="348">
        <v>124.8</v>
      </c>
      <c r="AA40" s="418">
        <v>100.1</v>
      </c>
    </row>
    <row r="41" spans="1:27" ht="17.25" customHeight="1">
      <c r="A41" s="378" t="s">
        <v>119</v>
      </c>
      <c r="B41" s="464"/>
      <c r="C41" s="467"/>
      <c r="D41" s="349">
        <v>114</v>
      </c>
      <c r="E41" s="350">
        <v>100</v>
      </c>
      <c r="F41" s="351"/>
      <c r="G41" s="393"/>
      <c r="H41" s="349"/>
      <c r="I41" s="350"/>
      <c r="J41" s="351"/>
      <c r="K41" s="353"/>
      <c r="L41" s="349"/>
      <c r="M41" s="350"/>
      <c r="N41" s="351">
        <v>114</v>
      </c>
      <c r="O41" s="353">
        <v>100</v>
      </c>
      <c r="P41" s="349"/>
      <c r="Q41" s="350"/>
      <c r="R41" s="351"/>
      <c r="S41" s="353"/>
      <c r="T41" s="349"/>
      <c r="U41" s="350"/>
      <c r="V41" s="351"/>
      <c r="W41" s="353"/>
      <c r="X41" s="376">
        <v>228</v>
      </c>
      <c r="Y41" s="377">
        <v>200</v>
      </c>
      <c r="Z41" s="348">
        <v>22.8</v>
      </c>
      <c r="AA41" s="411">
        <v>20</v>
      </c>
    </row>
    <row r="42" spans="1:27" ht="15.75" customHeight="1">
      <c r="A42" s="378" t="s">
        <v>120</v>
      </c>
      <c r="B42" s="464"/>
      <c r="C42" s="467"/>
      <c r="D42" s="349"/>
      <c r="E42" s="350"/>
      <c r="F42" s="351">
        <v>112</v>
      </c>
      <c r="G42" s="386">
        <v>100</v>
      </c>
      <c r="H42" s="349"/>
      <c r="I42" s="350"/>
      <c r="J42" s="351">
        <v>112</v>
      </c>
      <c r="K42" s="386">
        <v>100</v>
      </c>
      <c r="L42" s="349"/>
      <c r="M42" s="350"/>
      <c r="N42" s="351"/>
      <c r="O42" s="353"/>
      <c r="P42" s="349">
        <v>112</v>
      </c>
      <c r="Q42" s="350">
        <v>100</v>
      </c>
      <c r="R42" s="351"/>
      <c r="S42" s="353"/>
      <c r="T42" s="349">
        <v>112</v>
      </c>
      <c r="U42" s="350">
        <v>100</v>
      </c>
      <c r="V42" s="351"/>
      <c r="W42" s="353"/>
      <c r="X42" s="376">
        <v>448</v>
      </c>
      <c r="Y42" s="377">
        <v>400</v>
      </c>
      <c r="Z42" s="348">
        <v>44.8</v>
      </c>
      <c r="AA42" s="411">
        <v>40</v>
      </c>
    </row>
    <row r="43" spans="1:27" ht="15" customHeight="1">
      <c r="A43" s="378" t="s">
        <v>183</v>
      </c>
      <c r="B43" s="464"/>
      <c r="C43" s="467"/>
      <c r="D43" s="349"/>
      <c r="E43" s="350"/>
      <c r="F43" s="351"/>
      <c r="G43" s="353"/>
      <c r="H43" s="349"/>
      <c r="I43" s="350"/>
      <c r="J43" s="351"/>
      <c r="K43" s="353"/>
      <c r="L43" s="349"/>
      <c r="M43" s="384"/>
      <c r="N43" s="351"/>
      <c r="O43" s="353"/>
      <c r="P43" s="349"/>
      <c r="Q43" s="350"/>
      <c r="R43" s="351"/>
      <c r="S43" s="353"/>
      <c r="T43" s="349"/>
      <c r="U43" s="350"/>
      <c r="V43" s="351"/>
      <c r="W43" s="353"/>
      <c r="X43" s="376">
        <v>0</v>
      </c>
      <c r="Y43" s="377">
        <v>0</v>
      </c>
      <c r="Z43" s="348">
        <v>0</v>
      </c>
      <c r="AA43" s="411">
        <v>0</v>
      </c>
    </row>
    <row r="44" spans="1:27" ht="15" customHeight="1">
      <c r="A44" s="378" t="s">
        <v>122</v>
      </c>
      <c r="B44" s="464"/>
      <c r="C44" s="467"/>
      <c r="D44" s="349">
        <v>7</v>
      </c>
      <c r="E44" s="350">
        <v>7</v>
      </c>
      <c r="F44" s="351">
        <v>3</v>
      </c>
      <c r="G44" s="353">
        <v>3</v>
      </c>
      <c r="H44" s="349"/>
      <c r="I44" s="350"/>
      <c r="J44" s="351">
        <v>10</v>
      </c>
      <c r="K44" s="353">
        <v>10</v>
      </c>
      <c r="L44" s="349"/>
      <c r="M44" s="350"/>
      <c r="N44" s="351">
        <v>7</v>
      </c>
      <c r="O44" s="353">
        <v>7</v>
      </c>
      <c r="P44" s="349">
        <v>10</v>
      </c>
      <c r="Q44" s="350">
        <v>10</v>
      </c>
      <c r="R44" s="351"/>
      <c r="S44" s="353"/>
      <c r="T44" s="349">
        <v>7</v>
      </c>
      <c r="U44" s="350">
        <v>7</v>
      </c>
      <c r="V44" s="351">
        <v>3</v>
      </c>
      <c r="W44" s="353">
        <v>3</v>
      </c>
      <c r="X44" s="376">
        <v>47</v>
      </c>
      <c r="Y44" s="377">
        <v>47</v>
      </c>
      <c r="Z44" s="348">
        <v>4.7</v>
      </c>
      <c r="AA44" s="411">
        <v>4.7</v>
      </c>
    </row>
    <row r="45" spans="1:27" ht="16.5" customHeight="1">
      <c r="A45" s="378" t="s">
        <v>123</v>
      </c>
      <c r="B45" s="464"/>
      <c r="C45" s="467"/>
      <c r="D45" s="349"/>
      <c r="E45" s="350"/>
      <c r="F45" s="351"/>
      <c r="G45" s="353"/>
      <c r="H45" s="349">
        <v>37</v>
      </c>
      <c r="I45" s="350">
        <v>37</v>
      </c>
      <c r="J45" s="351"/>
      <c r="K45" s="353"/>
      <c r="L45" s="349"/>
      <c r="M45" s="350"/>
      <c r="N45" s="351"/>
      <c r="O45" s="353"/>
      <c r="P45" s="349"/>
      <c r="Q45" s="350"/>
      <c r="R45" s="351">
        <v>20</v>
      </c>
      <c r="S45" s="353">
        <v>20</v>
      </c>
      <c r="T45" s="349"/>
      <c r="U45" s="350"/>
      <c r="V45" s="351"/>
      <c r="W45" s="353"/>
      <c r="X45" s="376">
        <v>57</v>
      </c>
      <c r="Y45" s="377">
        <v>57</v>
      </c>
      <c r="Z45" s="348">
        <v>5.7</v>
      </c>
      <c r="AA45" s="411">
        <v>5.7</v>
      </c>
    </row>
    <row r="46" spans="1:27" ht="15.75" customHeight="1">
      <c r="A46" s="378" t="s">
        <v>375</v>
      </c>
      <c r="B46" s="464"/>
      <c r="C46" s="467"/>
      <c r="D46" s="349"/>
      <c r="E46" s="350"/>
      <c r="F46" s="351"/>
      <c r="G46" s="353"/>
      <c r="H46" s="349"/>
      <c r="I46" s="381"/>
      <c r="J46" s="351"/>
      <c r="K46" s="353"/>
      <c r="L46" s="349">
        <v>136</v>
      </c>
      <c r="M46" s="350">
        <v>100</v>
      </c>
      <c r="N46" s="351"/>
      <c r="O46" s="353"/>
      <c r="P46" s="349"/>
      <c r="Q46" s="350"/>
      <c r="R46" s="351">
        <v>136</v>
      </c>
      <c r="S46" s="353">
        <v>100</v>
      </c>
      <c r="T46" s="349"/>
      <c r="U46" s="350"/>
      <c r="V46" s="351"/>
      <c r="W46" s="353"/>
      <c r="X46" s="376">
        <v>272</v>
      </c>
      <c r="Y46" s="377">
        <v>200</v>
      </c>
      <c r="Z46" s="348">
        <v>27.2</v>
      </c>
      <c r="AA46" s="411">
        <v>20</v>
      </c>
    </row>
    <row r="47" spans="1:27" ht="16.5" customHeight="1">
      <c r="A47" s="378" t="s">
        <v>121</v>
      </c>
      <c r="B47" s="465"/>
      <c r="C47" s="468"/>
      <c r="D47" s="349"/>
      <c r="E47" s="350"/>
      <c r="F47" s="351"/>
      <c r="G47" s="353"/>
      <c r="H47" s="349">
        <v>150</v>
      </c>
      <c r="I47" s="350">
        <v>100.5</v>
      </c>
      <c r="J47" s="351"/>
      <c r="K47" s="353"/>
      <c r="L47" s="349"/>
      <c r="M47" s="350"/>
      <c r="N47" s="351"/>
      <c r="O47" s="353"/>
      <c r="P47" s="349"/>
      <c r="Q47" s="350"/>
      <c r="R47" s="351"/>
      <c r="S47" s="353"/>
      <c r="T47" s="349"/>
      <c r="U47" s="350"/>
      <c r="V47" s="351">
        <v>150</v>
      </c>
      <c r="W47" s="386">
        <v>100.5</v>
      </c>
      <c r="X47" s="376">
        <v>300</v>
      </c>
      <c r="Y47" s="377">
        <v>201</v>
      </c>
      <c r="Z47" s="348">
        <v>30</v>
      </c>
      <c r="AA47" s="411">
        <v>20.1</v>
      </c>
    </row>
    <row r="48" spans="1:27" ht="28.5" customHeight="1">
      <c r="A48" s="375" t="s">
        <v>169</v>
      </c>
      <c r="B48" s="352">
        <v>50</v>
      </c>
      <c r="C48" s="354">
        <v>50</v>
      </c>
      <c r="D48" s="349"/>
      <c r="E48" s="350"/>
      <c r="F48" s="351">
        <v>18</v>
      </c>
      <c r="G48" s="353">
        <v>18</v>
      </c>
      <c r="H48" s="349">
        <v>18</v>
      </c>
      <c r="I48" s="350">
        <v>18</v>
      </c>
      <c r="J48" s="351"/>
      <c r="K48" s="353"/>
      <c r="L48" s="349"/>
      <c r="M48" s="350"/>
      <c r="N48" s="351"/>
      <c r="O48" s="353"/>
      <c r="P48" s="349"/>
      <c r="Q48" s="350"/>
      <c r="R48" s="351">
        <v>18</v>
      </c>
      <c r="S48" s="353">
        <v>18</v>
      </c>
      <c r="T48" s="349"/>
      <c r="U48" s="350"/>
      <c r="V48" s="351"/>
      <c r="W48" s="350"/>
      <c r="X48" s="376">
        <v>54</v>
      </c>
      <c r="Y48" s="377">
        <v>54</v>
      </c>
      <c r="Z48" s="348">
        <v>5.4</v>
      </c>
      <c r="AA48" s="411">
        <v>5.4</v>
      </c>
    </row>
    <row r="49" spans="1:27" ht="16.5" customHeight="1">
      <c r="A49" s="375" t="s">
        <v>184</v>
      </c>
      <c r="B49" s="352">
        <v>100</v>
      </c>
      <c r="C49" s="354">
        <v>100</v>
      </c>
      <c r="D49" s="349">
        <v>200</v>
      </c>
      <c r="E49" s="350">
        <v>200</v>
      </c>
      <c r="F49" s="351"/>
      <c r="G49" s="353"/>
      <c r="H49" s="349"/>
      <c r="I49" s="350"/>
      <c r="J49" s="351">
        <v>200</v>
      </c>
      <c r="K49" s="353">
        <v>200</v>
      </c>
      <c r="L49" s="349">
        <v>200</v>
      </c>
      <c r="M49" s="350">
        <v>200</v>
      </c>
      <c r="N49" s="351">
        <v>200</v>
      </c>
      <c r="O49" s="353">
        <v>200</v>
      </c>
      <c r="P49" s="349"/>
      <c r="Q49" s="350"/>
      <c r="R49" s="351"/>
      <c r="S49" s="353"/>
      <c r="T49" s="349"/>
      <c r="U49" s="350"/>
      <c r="V49" s="351">
        <v>200</v>
      </c>
      <c r="W49" s="353">
        <v>200</v>
      </c>
      <c r="X49" s="376">
        <v>1000</v>
      </c>
      <c r="Y49" s="377">
        <v>1000</v>
      </c>
      <c r="Z49" s="348">
        <v>100</v>
      </c>
      <c r="AA49" s="411">
        <v>100</v>
      </c>
    </row>
    <row r="50" spans="1:27" ht="15.75" customHeight="1">
      <c r="A50" s="375" t="s">
        <v>124</v>
      </c>
      <c r="B50" s="352">
        <v>30</v>
      </c>
      <c r="C50" s="354">
        <v>30</v>
      </c>
      <c r="D50" s="349">
        <v>31</v>
      </c>
      <c r="E50" s="350">
        <v>31</v>
      </c>
      <c r="F50" s="351">
        <v>27</v>
      </c>
      <c r="G50" s="353">
        <v>27</v>
      </c>
      <c r="H50" s="349">
        <v>56</v>
      </c>
      <c r="I50" s="350">
        <v>56</v>
      </c>
      <c r="J50" s="351">
        <v>26</v>
      </c>
      <c r="K50" s="353">
        <v>26</v>
      </c>
      <c r="L50" s="349">
        <v>22</v>
      </c>
      <c r="M50" s="350">
        <v>22</v>
      </c>
      <c r="N50" s="351">
        <v>35</v>
      </c>
      <c r="O50" s="353">
        <v>35</v>
      </c>
      <c r="P50" s="349">
        <v>28</v>
      </c>
      <c r="Q50" s="350">
        <v>28</v>
      </c>
      <c r="R50" s="351">
        <v>47</v>
      </c>
      <c r="S50" s="353">
        <v>47</v>
      </c>
      <c r="T50" s="349">
        <v>25</v>
      </c>
      <c r="U50" s="350">
        <v>25</v>
      </c>
      <c r="V50" s="351">
        <v>23</v>
      </c>
      <c r="W50" s="353">
        <v>23</v>
      </c>
      <c r="X50" s="376">
        <v>320</v>
      </c>
      <c r="Y50" s="377">
        <v>320</v>
      </c>
      <c r="Z50" s="348">
        <v>32</v>
      </c>
      <c r="AA50" s="411">
        <v>32</v>
      </c>
    </row>
    <row r="51" spans="1:27" ht="18" customHeight="1">
      <c r="A51" s="375" t="s">
        <v>125</v>
      </c>
      <c r="B51" s="352">
        <v>1.2</v>
      </c>
      <c r="C51" s="354">
        <v>1.2</v>
      </c>
      <c r="D51" s="349"/>
      <c r="E51" s="350"/>
      <c r="F51" s="351">
        <v>3</v>
      </c>
      <c r="G51" s="353">
        <v>3</v>
      </c>
      <c r="H51" s="349"/>
      <c r="I51" s="350"/>
      <c r="J51" s="351"/>
      <c r="K51" s="353"/>
      <c r="L51" s="349">
        <v>3</v>
      </c>
      <c r="M51" s="350">
        <v>3</v>
      </c>
      <c r="N51" s="351"/>
      <c r="O51" s="353"/>
      <c r="P51" s="349">
        <v>3</v>
      </c>
      <c r="Q51" s="350">
        <v>3</v>
      </c>
      <c r="R51" s="351"/>
      <c r="S51" s="353"/>
      <c r="T51" s="349"/>
      <c r="U51" s="350"/>
      <c r="V51" s="351">
        <v>3</v>
      </c>
      <c r="W51" s="353">
        <v>3</v>
      </c>
      <c r="X51" s="376">
        <v>12</v>
      </c>
      <c r="Y51" s="377">
        <v>12</v>
      </c>
      <c r="Z51" s="348">
        <v>1.2</v>
      </c>
      <c r="AA51" s="411">
        <v>1.2</v>
      </c>
    </row>
    <row r="52" spans="1:27" ht="15" customHeight="1">
      <c r="A52" s="375" t="s">
        <v>126</v>
      </c>
      <c r="B52" s="352">
        <v>0.6</v>
      </c>
      <c r="C52" s="354">
        <v>0.6</v>
      </c>
      <c r="D52" s="349"/>
      <c r="E52" s="350"/>
      <c r="F52" s="351"/>
      <c r="G52" s="353"/>
      <c r="H52" s="349">
        <v>3</v>
      </c>
      <c r="I52" s="350">
        <v>3</v>
      </c>
      <c r="J52" s="351"/>
      <c r="K52" s="353"/>
      <c r="L52" s="349"/>
      <c r="M52" s="350"/>
      <c r="N52" s="351"/>
      <c r="O52" s="353"/>
      <c r="P52" s="349"/>
      <c r="Q52" s="350"/>
      <c r="R52" s="351">
        <v>3</v>
      </c>
      <c r="S52" s="353">
        <v>3</v>
      </c>
      <c r="T52" s="349"/>
      <c r="U52" s="350"/>
      <c r="V52" s="351"/>
      <c r="W52" s="353"/>
      <c r="X52" s="376">
        <v>6</v>
      </c>
      <c r="Y52" s="377">
        <v>6</v>
      </c>
      <c r="Z52" s="348">
        <v>0.6</v>
      </c>
      <c r="AA52" s="411">
        <v>0.6</v>
      </c>
    </row>
    <row r="53" spans="1:27" ht="15.75" customHeight="1">
      <c r="A53" s="375" t="s">
        <v>127</v>
      </c>
      <c r="B53" s="352">
        <v>0.6</v>
      </c>
      <c r="C53" s="354">
        <v>0.6</v>
      </c>
      <c r="D53" s="349">
        <v>0.86</v>
      </c>
      <c r="E53" s="350">
        <v>0.86</v>
      </c>
      <c r="F53" s="351">
        <v>0.43</v>
      </c>
      <c r="G53" s="353">
        <v>0.43</v>
      </c>
      <c r="H53" s="349">
        <v>0.43</v>
      </c>
      <c r="I53" s="350">
        <v>0.43</v>
      </c>
      <c r="J53" s="351">
        <v>0.86</v>
      </c>
      <c r="K53" s="353">
        <v>0.86</v>
      </c>
      <c r="L53" s="349">
        <v>0.43</v>
      </c>
      <c r="M53" s="350">
        <v>0.43</v>
      </c>
      <c r="N53" s="351">
        <v>0.86</v>
      </c>
      <c r="O53" s="353">
        <v>0.86</v>
      </c>
      <c r="P53" s="349">
        <v>0.43</v>
      </c>
      <c r="Q53" s="350">
        <v>0.43</v>
      </c>
      <c r="R53" s="351">
        <v>0.43</v>
      </c>
      <c r="S53" s="353">
        <v>0.43</v>
      </c>
      <c r="T53" s="349">
        <v>0.86</v>
      </c>
      <c r="U53" s="350">
        <v>0.86</v>
      </c>
      <c r="V53" s="351">
        <v>0.43</v>
      </c>
      <c r="W53" s="353">
        <v>0.43</v>
      </c>
      <c r="X53" s="376">
        <v>6.02</v>
      </c>
      <c r="Y53" s="377">
        <v>6.02</v>
      </c>
      <c r="Z53" s="348">
        <v>0.602</v>
      </c>
      <c r="AA53" s="411">
        <v>0.602</v>
      </c>
    </row>
    <row r="54" spans="1:27" ht="16.5" customHeight="1">
      <c r="A54" s="375" t="s">
        <v>128</v>
      </c>
      <c r="B54" s="410">
        <v>60.5</v>
      </c>
      <c r="C54" s="354">
        <v>55</v>
      </c>
      <c r="D54" s="349">
        <v>96</v>
      </c>
      <c r="E54" s="381">
        <v>87.36</v>
      </c>
      <c r="F54" s="351">
        <v>87</v>
      </c>
      <c r="G54" s="393">
        <v>79.17</v>
      </c>
      <c r="H54" s="349"/>
      <c r="I54" s="350"/>
      <c r="J54" s="351">
        <v>25</v>
      </c>
      <c r="K54" s="393">
        <v>22.75</v>
      </c>
      <c r="L54" s="349">
        <v>99</v>
      </c>
      <c r="M54" s="381">
        <v>90.09</v>
      </c>
      <c r="N54" s="351">
        <v>87</v>
      </c>
      <c r="O54" s="353">
        <v>79.17</v>
      </c>
      <c r="P54" s="349">
        <v>87</v>
      </c>
      <c r="Q54" s="350">
        <v>79.17</v>
      </c>
      <c r="R54" s="351"/>
      <c r="S54" s="353"/>
      <c r="T54" s="349">
        <v>25</v>
      </c>
      <c r="U54" s="350">
        <v>22.75</v>
      </c>
      <c r="V54" s="351">
        <v>99</v>
      </c>
      <c r="W54" s="405">
        <v>90.09</v>
      </c>
      <c r="X54" s="376">
        <v>605</v>
      </c>
      <c r="Y54" s="377">
        <v>550.55</v>
      </c>
      <c r="Z54" s="348">
        <v>60.5</v>
      </c>
      <c r="AA54" s="413">
        <v>55.05499999999999</v>
      </c>
    </row>
    <row r="55" spans="1:27" ht="24" customHeight="1" thickBot="1">
      <c r="A55" s="417" t="s">
        <v>255</v>
      </c>
      <c r="B55" s="352">
        <v>30.1</v>
      </c>
      <c r="C55" s="354">
        <v>25</v>
      </c>
      <c r="D55" s="349"/>
      <c r="E55" s="350"/>
      <c r="F55" s="351"/>
      <c r="G55" s="353"/>
      <c r="H55" s="349"/>
      <c r="I55" s="350"/>
      <c r="J55" s="351">
        <v>150.5</v>
      </c>
      <c r="K55" s="353">
        <v>124.92</v>
      </c>
      <c r="L55" s="349"/>
      <c r="M55" s="350"/>
      <c r="N55" s="351"/>
      <c r="O55" s="353"/>
      <c r="P55" s="349"/>
      <c r="Q55" s="350"/>
      <c r="R55" s="351"/>
      <c r="S55" s="353"/>
      <c r="T55" s="349">
        <v>150.5</v>
      </c>
      <c r="U55" s="381">
        <v>124.92</v>
      </c>
      <c r="V55" s="351"/>
      <c r="W55" s="353"/>
      <c r="X55" s="376">
        <v>301</v>
      </c>
      <c r="Y55" s="377">
        <v>249.84</v>
      </c>
      <c r="Z55" s="348">
        <v>30.1</v>
      </c>
      <c r="AA55" s="413">
        <v>24.984</v>
      </c>
    </row>
    <row r="56" spans="1:27" ht="17.25" customHeight="1">
      <c r="A56" s="375" t="s">
        <v>185</v>
      </c>
      <c r="B56" s="352">
        <v>27</v>
      </c>
      <c r="C56" s="354">
        <v>24</v>
      </c>
      <c r="D56" s="349"/>
      <c r="E56" s="350"/>
      <c r="F56" s="351"/>
      <c r="G56" s="353"/>
      <c r="H56" s="349">
        <v>135</v>
      </c>
      <c r="I56" s="404">
        <v>120</v>
      </c>
      <c r="J56" s="351"/>
      <c r="K56" s="353"/>
      <c r="L56" s="349"/>
      <c r="M56" s="350"/>
      <c r="N56" s="351"/>
      <c r="O56" s="353"/>
      <c r="P56" s="349"/>
      <c r="Q56" s="350"/>
      <c r="R56" s="351">
        <v>135</v>
      </c>
      <c r="S56" s="405">
        <v>120</v>
      </c>
      <c r="T56" s="349"/>
      <c r="U56" s="350"/>
      <c r="V56" s="351"/>
      <c r="W56" s="353"/>
      <c r="X56" s="376">
        <v>270</v>
      </c>
      <c r="Y56" s="377">
        <v>240</v>
      </c>
      <c r="Z56" s="348">
        <v>27</v>
      </c>
      <c r="AA56" s="411">
        <v>24</v>
      </c>
    </row>
    <row r="57" spans="1:27" ht="16.5" customHeight="1">
      <c r="A57" s="375" t="s">
        <v>129</v>
      </c>
      <c r="B57" s="463">
        <v>39</v>
      </c>
      <c r="C57" s="466">
        <v>37</v>
      </c>
      <c r="D57" s="349"/>
      <c r="E57" s="350"/>
      <c r="F57" s="351"/>
      <c r="G57" s="353"/>
      <c r="H57" s="349"/>
      <c r="I57" s="350"/>
      <c r="J57" s="351"/>
      <c r="K57" s="353"/>
      <c r="L57" s="349"/>
      <c r="M57" s="350"/>
      <c r="N57" s="351"/>
      <c r="O57" s="353"/>
      <c r="P57" s="349"/>
      <c r="Q57" s="350"/>
      <c r="R57" s="351"/>
      <c r="S57" s="353"/>
      <c r="T57" s="349"/>
      <c r="U57" s="350"/>
      <c r="V57" s="351"/>
      <c r="W57" s="353"/>
      <c r="X57" s="376">
        <v>401</v>
      </c>
      <c r="Y57" s="377">
        <v>368.6</v>
      </c>
      <c r="Z57" s="348">
        <v>40.1</v>
      </c>
      <c r="AA57" s="418">
        <v>36.86</v>
      </c>
    </row>
    <row r="58" spans="1:27" ht="16.5" customHeight="1">
      <c r="A58" s="395" t="s">
        <v>130</v>
      </c>
      <c r="B58" s="464"/>
      <c r="C58" s="467"/>
      <c r="D58" s="349"/>
      <c r="E58" s="350"/>
      <c r="F58" s="351">
        <v>79</v>
      </c>
      <c r="G58" s="393">
        <v>75.05</v>
      </c>
      <c r="H58" s="349"/>
      <c r="I58" s="350"/>
      <c r="J58" s="351">
        <v>75</v>
      </c>
      <c r="K58" s="353">
        <v>71.25</v>
      </c>
      <c r="L58" s="349"/>
      <c r="M58" s="350"/>
      <c r="N58" s="351"/>
      <c r="O58" s="353"/>
      <c r="P58" s="349">
        <v>78</v>
      </c>
      <c r="Q58" s="350">
        <v>74.1</v>
      </c>
      <c r="R58" s="351"/>
      <c r="S58" s="353"/>
      <c r="T58" s="349">
        <v>89</v>
      </c>
      <c r="U58" s="350">
        <v>72.2</v>
      </c>
      <c r="V58" s="351"/>
      <c r="W58" s="353"/>
      <c r="X58" s="376">
        <v>321</v>
      </c>
      <c r="Y58" s="377">
        <v>292.6</v>
      </c>
      <c r="Z58" s="348">
        <v>32.1</v>
      </c>
      <c r="AA58" s="411">
        <v>29.26</v>
      </c>
    </row>
    <row r="59" spans="1:27" ht="16.5" customHeight="1">
      <c r="A59" s="383" t="s">
        <v>131</v>
      </c>
      <c r="B59" s="465"/>
      <c r="C59" s="468"/>
      <c r="D59" s="349"/>
      <c r="E59" s="350"/>
      <c r="F59" s="351"/>
      <c r="G59" s="353"/>
      <c r="H59" s="349"/>
      <c r="I59" s="350"/>
      <c r="J59" s="351"/>
      <c r="K59" s="353"/>
      <c r="L59" s="349">
        <v>40</v>
      </c>
      <c r="M59" s="350">
        <v>38</v>
      </c>
      <c r="N59" s="351"/>
      <c r="O59" s="353"/>
      <c r="P59" s="349"/>
      <c r="Q59" s="350"/>
      <c r="R59" s="351"/>
      <c r="S59" s="353"/>
      <c r="T59" s="349"/>
      <c r="U59" s="350"/>
      <c r="V59" s="351">
        <v>40</v>
      </c>
      <c r="W59" s="353">
        <v>38</v>
      </c>
      <c r="X59" s="376">
        <v>80</v>
      </c>
      <c r="Y59" s="377">
        <v>76</v>
      </c>
      <c r="Z59" s="348">
        <v>8</v>
      </c>
      <c r="AA59" s="411">
        <v>7.6</v>
      </c>
    </row>
    <row r="60" spans="1:27" ht="24" customHeight="1">
      <c r="A60" s="396" t="s">
        <v>186</v>
      </c>
      <c r="B60" s="463">
        <v>450</v>
      </c>
      <c r="C60" s="466">
        <v>450</v>
      </c>
      <c r="D60" s="349"/>
      <c r="E60" s="350"/>
      <c r="F60" s="351"/>
      <c r="G60" s="353"/>
      <c r="H60" s="349"/>
      <c r="I60" s="350"/>
      <c r="J60" s="351"/>
      <c r="K60" s="353"/>
      <c r="L60" s="349"/>
      <c r="M60" s="350"/>
      <c r="N60" s="351"/>
      <c r="O60" s="353"/>
      <c r="P60" s="349"/>
      <c r="Q60" s="350"/>
      <c r="R60" s="351"/>
      <c r="S60" s="353"/>
      <c r="T60" s="349"/>
      <c r="U60" s="350"/>
      <c r="V60" s="351"/>
      <c r="W60" s="353"/>
      <c r="X60" s="376">
        <v>4493</v>
      </c>
      <c r="Y60" s="394">
        <v>4493</v>
      </c>
      <c r="Z60" s="348">
        <v>449.3</v>
      </c>
      <c r="AA60" s="411">
        <v>449.3</v>
      </c>
    </row>
    <row r="61" spans="1:27" ht="15.75" customHeight="1">
      <c r="A61" s="378" t="s">
        <v>187</v>
      </c>
      <c r="B61" s="464"/>
      <c r="C61" s="467"/>
      <c r="D61" s="349">
        <v>160</v>
      </c>
      <c r="E61" s="350">
        <v>160</v>
      </c>
      <c r="F61" s="351">
        <v>325</v>
      </c>
      <c r="G61" s="353">
        <v>325</v>
      </c>
      <c r="H61" s="349">
        <v>391</v>
      </c>
      <c r="I61" s="350">
        <v>391</v>
      </c>
      <c r="J61" s="351">
        <v>214</v>
      </c>
      <c r="K61" s="353">
        <v>214</v>
      </c>
      <c r="L61" s="349">
        <v>280</v>
      </c>
      <c r="M61" s="350">
        <v>280</v>
      </c>
      <c r="N61" s="351">
        <v>78</v>
      </c>
      <c r="O61" s="353">
        <v>78</v>
      </c>
      <c r="P61" s="349">
        <v>329</v>
      </c>
      <c r="Q61" s="350">
        <v>329</v>
      </c>
      <c r="R61" s="351">
        <v>280</v>
      </c>
      <c r="S61" s="353">
        <v>280</v>
      </c>
      <c r="T61" s="349">
        <v>169</v>
      </c>
      <c r="U61" s="350">
        <v>169</v>
      </c>
      <c r="V61" s="351">
        <v>287</v>
      </c>
      <c r="W61" s="353">
        <v>287</v>
      </c>
      <c r="X61" s="376">
        <v>2513</v>
      </c>
      <c r="Y61" s="377">
        <v>2513</v>
      </c>
      <c r="Z61" s="348">
        <v>251.3</v>
      </c>
      <c r="AA61" s="411">
        <v>251.3</v>
      </c>
    </row>
    <row r="62" spans="1:27" ht="18" customHeight="1">
      <c r="A62" s="397" t="s">
        <v>188</v>
      </c>
      <c r="B62" s="464"/>
      <c r="C62" s="467"/>
      <c r="D62" s="349"/>
      <c r="E62" s="350"/>
      <c r="F62" s="351"/>
      <c r="G62" s="353"/>
      <c r="H62" s="349"/>
      <c r="I62" s="350"/>
      <c r="J62" s="351"/>
      <c r="K62" s="353"/>
      <c r="L62" s="349"/>
      <c r="M62" s="350"/>
      <c r="N62" s="351">
        <v>110</v>
      </c>
      <c r="O62" s="353">
        <v>110</v>
      </c>
      <c r="P62" s="349"/>
      <c r="Q62" s="350"/>
      <c r="R62" s="351"/>
      <c r="S62" s="353"/>
      <c r="T62" s="349"/>
      <c r="U62" s="350"/>
      <c r="V62" s="351"/>
      <c r="W62" s="353"/>
      <c r="X62" s="376">
        <v>110</v>
      </c>
      <c r="Y62" s="377">
        <v>110</v>
      </c>
      <c r="Z62" s="348">
        <v>11</v>
      </c>
      <c r="AA62" s="411">
        <v>11</v>
      </c>
    </row>
    <row r="63" spans="1:27" ht="15.75" customHeight="1">
      <c r="A63" s="378" t="s">
        <v>132</v>
      </c>
      <c r="B63" s="464"/>
      <c r="C63" s="467"/>
      <c r="D63" s="349"/>
      <c r="E63" s="350"/>
      <c r="F63" s="351"/>
      <c r="G63" s="353"/>
      <c r="H63" s="349">
        <v>180</v>
      </c>
      <c r="I63" s="350">
        <v>180</v>
      </c>
      <c r="J63" s="351"/>
      <c r="K63" s="353"/>
      <c r="L63" s="349"/>
      <c r="M63" s="350"/>
      <c r="N63" s="351"/>
      <c r="O63" s="353"/>
      <c r="P63" s="349"/>
      <c r="Q63" s="350"/>
      <c r="R63" s="351">
        <v>180</v>
      </c>
      <c r="S63" s="353">
        <v>180</v>
      </c>
      <c r="T63" s="349"/>
      <c r="U63" s="350"/>
      <c r="V63" s="351"/>
      <c r="W63" s="353"/>
      <c r="X63" s="376">
        <v>360</v>
      </c>
      <c r="Y63" s="377">
        <v>360</v>
      </c>
      <c r="Z63" s="348">
        <v>36</v>
      </c>
      <c r="AA63" s="411">
        <v>36</v>
      </c>
    </row>
    <row r="64" spans="1:27" ht="16.5" customHeight="1">
      <c r="A64" s="378" t="s">
        <v>189</v>
      </c>
      <c r="B64" s="464"/>
      <c r="C64" s="467"/>
      <c r="D64" s="349"/>
      <c r="E64" s="350"/>
      <c r="F64" s="351">
        <v>190</v>
      </c>
      <c r="G64" s="353">
        <v>190</v>
      </c>
      <c r="H64" s="349"/>
      <c r="I64" s="350"/>
      <c r="J64" s="351"/>
      <c r="K64" s="353"/>
      <c r="L64" s="349">
        <v>180</v>
      </c>
      <c r="M64" s="350">
        <v>180</v>
      </c>
      <c r="N64" s="351"/>
      <c r="O64" s="353"/>
      <c r="P64" s="349">
        <v>190</v>
      </c>
      <c r="Q64" s="350">
        <v>190</v>
      </c>
      <c r="R64" s="351"/>
      <c r="S64" s="353"/>
      <c r="T64" s="349"/>
      <c r="U64" s="350"/>
      <c r="V64" s="351">
        <v>190</v>
      </c>
      <c r="W64" s="353">
        <v>190</v>
      </c>
      <c r="X64" s="376">
        <v>750</v>
      </c>
      <c r="Y64" s="377">
        <v>750</v>
      </c>
      <c r="Z64" s="348">
        <v>75</v>
      </c>
      <c r="AA64" s="411">
        <v>75</v>
      </c>
    </row>
    <row r="65" spans="1:27" ht="16.5" customHeight="1">
      <c r="A65" s="378" t="s">
        <v>133</v>
      </c>
      <c r="B65" s="464"/>
      <c r="C65" s="467"/>
      <c r="D65" s="349">
        <v>190</v>
      </c>
      <c r="E65" s="350">
        <v>190</v>
      </c>
      <c r="F65" s="351"/>
      <c r="G65" s="353"/>
      <c r="H65" s="349"/>
      <c r="I65" s="350"/>
      <c r="J65" s="351">
        <v>190</v>
      </c>
      <c r="K65" s="353">
        <v>190</v>
      </c>
      <c r="L65" s="349"/>
      <c r="M65" s="350"/>
      <c r="N65" s="351">
        <v>190</v>
      </c>
      <c r="O65" s="353">
        <v>190</v>
      </c>
      <c r="P65" s="349"/>
      <c r="Q65" s="350"/>
      <c r="R65" s="351"/>
      <c r="S65" s="353"/>
      <c r="T65" s="349">
        <v>190</v>
      </c>
      <c r="U65" s="350">
        <v>190</v>
      </c>
      <c r="V65" s="351"/>
      <c r="W65" s="353"/>
      <c r="X65" s="376">
        <v>760</v>
      </c>
      <c r="Y65" s="377">
        <v>760</v>
      </c>
      <c r="Z65" s="348">
        <v>76</v>
      </c>
      <c r="AA65" s="411">
        <v>76</v>
      </c>
    </row>
    <row r="66" spans="1:27" ht="27.75" customHeight="1">
      <c r="A66" s="375" t="s">
        <v>190</v>
      </c>
      <c r="B66" s="352">
        <v>40</v>
      </c>
      <c r="C66" s="354">
        <v>40</v>
      </c>
      <c r="D66" s="349">
        <v>100</v>
      </c>
      <c r="E66" s="350">
        <v>100</v>
      </c>
      <c r="F66" s="351"/>
      <c r="G66" s="353"/>
      <c r="H66" s="349">
        <v>100</v>
      </c>
      <c r="I66" s="350">
        <v>100</v>
      </c>
      <c r="J66" s="351"/>
      <c r="K66" s="353"/>
      <c r="L66" s="349"/>
      <c r="M66" s="350"/>
      <c r="N66" s="351">
        <v>100</v>
      </c>
      <c r="O66" s="353">
        <v>100</v>
      </c>
      <c r="P66" s="349"/>
      <c r="Q66" s="350"/>
      <c r="R66" s="351">
        <v>100</v>
      </c>
      <c r="S66" s="353">
        <v>100</v>
      </c>
      <c r="T66" s="349"/>
      <c r="U66" s="350"/>
      <c r="V66" s="351"/>
      <c r="W66" s="353"/>
      <c r="X66" s="376">
        <v>400</v>
      </c>
      <c r="Y66" s="377">
        <v>400</v>
      </c>
      <c r="Z66" s="348">
        <v>40</v>
      </c>
      <c r="AA66" s="411">
        <v>40</v>
      </c>
    </row>
    <row r="67" spans="1:27" ht="27" customHeight="1">
      <c r="A67" s="375" t="s">
        <v>191</v>
      </c>
      <c r="B67" s="352">
        <v>11</v>
      </c>
      <c r="C67" s="354">
        <v>11</v>
      </c>
      <c r="D67" s="349">
        <v>19</v>
      </c>
      <c r="E67" s="350">
        <v>19</v>
      </c>
      <c r="F67" s="351">
        <v>12</v>
      </c>
      <c r="G67" s="353">
        <v>12</v>
      </c>
      <c r="H67" s="349">
        <v>15</v>
      </c>
      <c r="I67" s="350">
        <v>15</v>
      </c>
      <c r="J67" s="351">
        <v>14</v>
      </c>
      <c r="K67" s="353">
        <v>14</v>
      </c>
      <c r="L67" s="349">
        <v>6</v>
      </c>
      <c r="M67" s="350">
        <v>6</v>
      </c>
      <c r="N67" s="351">
        <v>4</v>
      </c>
      <c r="O67" s="353">
        <v>4</v>
      </c>
      <c r="P67" s="349">
        <v>15</v>
      </c>
      <c r="Q67" s="350">
        <v>15</v>
      </c>
      <c r="R67" s="351">
        <v>11</v>
      </c>
      <c r="S67" s="353">
        <v>11</v>
      </c>
      <c r="T67" s="349">
        <v>0</v>
      </c>
      <c r="U67" s="350">
        <v>0</v>
      </c>
      <c r="V67" s="351">
        <v>10</v>
      </c>
      <c r="W67" s="353">
        <v>10</v>
      </c>
      <c r="X67" s="376">
        <v>106</v>
      </c>
      <c r="Y67" s="377">
        <v>106</v>
      </c>
      <c r="Z67" s="348">
        <v>10.6</v>
      </c>
      <c r="AA67" s="411">
        <v>10.6</v>
      </c>
    </row>
    <row r="68" spans="1:27" ht="15.75" customHeight="1">
      <c r="A68" s="375" t="s">
        <v>134</v>
      </c>
      <c r="B68" s="352">
        <v>6.4</v>
      </c>
      <c r="C68" s="354">
        <v>6</v>
      </c>
      <c r="D68" s="349"/>
      <c r="E68" s="350"/>
      <c r="F68" s="349">
        <v>20</v>
      </c>
      <c r="G68" s="350">
        <v>18.75</v>
      </c>
      <c r="H68" s="349">
        <v>13</v>
      </c>
      <c r="I68" s="350">
        <v>12.19</v>
      </c>
      <c r="J68" s="351">
        <v>10</v>
      </c>
      <c r="K68" s="353">
        <v>9.5</v>
      </c>
      <c r="L68" s="349"/>
      <c r="M68" s="350"/>
      <c r="N68" s="351"/>
      <c r="O68" s="353"/>
      <c r="P68" s="349">
        <v>14</v>
      </c>
      <c r="Q68" s="350">
        <v>13.125</v>
      </c>
      <c r="R68" s="351">
        <v>7</v>
      </c>
      <c r="S68" s="353">
        <v>6.56</v>
      </c>
      <c r="T68" s="349"/>
      <c r="U68" s="350"/>
      <c r="V68" s="351"/>
      <c r="W68" s="353"/>
      <c r="X68" s="376">
        <v>64</v>
      </c>
      <c r="Y68" s="350">
        <v>60.125</v>
      </c>
      <c r="Z68" s="348">
        <v>6.4</v>
      </c>
      <c r="AA68" s="414">
        <v>6.0125</v>
      </c>
    </row>
    <row r="69" spans="1:27" ht="16.5" customHeight="1">
      <c r="A69" s="375" t="s">
        <v>192</v>
      </c>
      <c r="B69" s="355" t="s">
        <v>252</v>
      </c>
      <c r="C69" s="354">
        <v>40</v>
      </c>
      <c r="D69" s="349">
        <v>100</v>
      </c>
      <c r="E69" s="381">
        <v>87</v>
      </c>
      <c r="F69" s="351">
        <v>24</v>
      </c>
      <c r="G69" s="393">
        <v>20.88</v>
      </c>
      <c r="H69" s="349">
        <v>35</v>
      </c>
      <c r="I69" s="381">
        <v>30.45</v>
      </c>
      <c r="J69" s="351">
        <v>103</v>
      </c>
      <c r="K69" s="353">
        <v>89.61</v>
      </c>
      <c r="L69" s="349">
        <v>6</v>
      </c>
      <c r="M69" s="350">
        <v>5.22</v>
      </c>
      <c r="N69" s="351">
        <v>18</v>
      </c>
      <c r="O69" s="353">
        <v>15.66</v>
      </c>
      <c r="P69" s="349">
        <v>11</v>
      </c>
      <c r="Q69" s="350">
        <v>9.57</v>
      </c>
      <c r="R69" s="351">
        <v>109</v>
      </c>
      <c r="S69" s="393">
        <v>94.83</v>
      </c>
      <c r="T69" s="349">
        <v>24</v>
      </c>
      <c r="U69" s="350">
        <v>20.88</v>
      </c>
      <c r="V69" s="351">
        <v>20</v>
      </c>
      <c r="W69" s="406">
        <v>17.4</v>
      </c>
      <c r="X69" s="349">
        <v>450</v>
      </c>
      <c r="Y69" s="350">
        <v>391.5</v>
      </c>
      <c r="Z69" s="416">
        <v>0.9782608695652174</v>
      </c>
      <c r="AA69" s="414">
        <v>39.15</v>
      </c>
    </row>
    <row r="70" spans="1:27" ht="26.25" customHeight="1">
      <c r="A70" s="375" t="s">
        <v>193</v>
      </c>
      <c r="B70" s="352">
        <v>21</v>
      </c>
      <c r="C70" s="354">
        <v>21</v>
      </c>
      <c r="D70" s="349">
        <v>17</v>
      </c>
      <c r="E70" s="350">
        <v>17</v>
      </c>
      <c r="F70" s="351">
        <v>21</v>
      </c>
      <c r="G70" s="353">
        <v>21</v>
      </c>
      <c r="H70" s="349">
        <v>22</v>
      </c>
      <c r="I70" s="350">
        <v>22</v>
      </c>
      <c r="J70" s="351">
        <v>24</v>
      </c>
      <c r="K70" s="353">
        <v>24</v>
      </c>
      <c r="L70" s="349">
        <v>21</v>
      </c>
      <c r="M70" s="350">
        <v>21</v>
      </c>
      <c r="N70" s="351">
        <v>21</v>
      </c>
      <c r="O70" s="353">
        <v>21</v>
      </c>
      <c r="P70" s="349">
        <v>22</v>
      </c>
      <c r="Q70" s="350">
        <v>22</v>
      </c>
      <c r="R70" s="351">
        <v>22</v>
      </c>
      <c r="S70" s="353">
        <v>22</v>
      </c>
      <c r="T70" s="349">
        <v>25</v>
      </c>
      <c r="U70" s="350">
        <v>25</v>
      </c>
      <c r="V70" s="351">
        <v>20</v>
      </c>
      <c r="W70" s="353">
        <v>20</v>
      </c>
      <c r="X70" s="376">
        <v>215</v>
      </c>
      <c r="Y70" s="377">
        <v>215</v>
      </c>
      <c r="Z70" s="348">
        <v>21.5</v>
      </c>
      <c r="AA70" s="411">
        <v>21.5</v>
      </c>
    </row>
    <row r="71" spans="1:27" ht="15.75" customHeight="1">
      <c r="A71" s="375" t="s">
        <v>135</v>
      </c>
      <c r="B71" s="352">
        <v>11</v>
      </c>
      <c r="C71" s="354">
        <v>11</v>
      </c>
      <c r="D71" s="349">
        <v>9</v>
      </c>
      <c r="E71" s="350">
        <v>9</v>
      </c>
      <c r="F71" s="351">
        <v>13</v>
      </c>
      <c r="G71" s="353">
        <v>13</v>
      </c>
      <c r="H71" s="349">
        <v>9</v>
      </c>
      <c r="I71" s="350">
        <v>9</v>
      </c>
      <c r="J71" s="351">
        <v>13</v>
      </c>
      <c r="K71" s="353">
        <v>13</v>
      </c>
      <c r="L71" s="349">
        <v>8</v>
      </c>
      <c r="M71" s="350">
        <v>8</v>
      </c>
      <c r="N71" s="351">
        <v>12</v>
      </c>
      <c r="O71" s="353">
        <v>12</v>
      </c>
      <c r="P71" s="349">
        <v>14</v>
      </c>
      <c r="Q71" s="350">
        <v>14</v>
      </c>
      <c r="R71" s="351">
        <v>9</v>
      </c>
      <c r="S71" s="353">
        <v>9</v>
      </c>
      <c r="T71" s="349">
        <v>15</v>
      </c>
      <c r="U71" s="350">
        <v>15</v>
      </c>
      <c r="V71" s="351">
        <v>10</v>
      </c>
      <c r="W71" s="353">
        <v>10</v>
      </c>
      <c r="X71" s="376">
        <v>112</v>
      </c>
      <c r="Y71" s="377">
        <v>112</v>
      </c>
      <c r="Z71" s="348">
        <v>11.2</v>
      </c>
      <c r="AA71" s="411">
        <v>11.2</v>
      </c>
    </row>
    <row r="72" spans="1:27" ht="17.25" customHeight="1">
      <c r="A72" s="375" t="s">
        <v>146</v>
      </c>
      <c r="B72" s="352">
        <v>20</v>
      </c>
      <c r="C72" s="354">
        <v>20</v>
      </c>
      <c r="D72" s="349"/>
      <c r="E72" s="350"/>
      <c r="F72" s="351"/>
      <c r="G72" s="353"/>
      <c r="H72" s="349"/>
      <c r="I72" s="350"/>
      <c r="J72" s="351"/>
      <c r="K72" s="353"/>
      <c r="L72" s="349"/>
      <c r="M72" s="350"/>
      <c r="N72" s="351"/>
      <c r="O72" s="353"/>
      <c r="P72" s="349"/>
      <c r="Q72" s="350"/>
      <c r="R72" s="351"/>
      <c r="S72" s="353"/>
      <c r="T72" s="349"/>
      <c r="U72" s="350"/>
      <c r="V72" s="351"/>
      <c r="W72" s="353"/>
      <c r="X72" s="376">
        <v>200</v>
      </c>
      <c r="Y72" s="377">
        <v>200</v>
      </c>
      <c r="Z72" s="348">
        <v>20</v>
      </c>
      <c r="AA72" s="411">
        <v>20</v>
      </c>
    </row>
    <row r="73" spans="1:27" ht="17.25" customHeight="1">
      <c r="A73" s="378" t="s">
        <v>147</v>
      </c>
      <c r="B73" s="346"/>
      <c r="C73" s="345"/>
      <c r="D73" s="349"/>
      <c r="E73" s="350"/>
      <c r="F73" s="351"/>
      <c r="G73" s="353"/>
      <c r="H73" s="349"/>
      <c r="I73" s="350"/>
      <c r="J73" s="351"/>
      <c r="K73" s="353"/>
      <c r="L73" s="349">
        <v>60</v>
      </c>
      <c r="M73" s="350">
        <v>60</v>
      </c>
      <c r="N73" s="351"/>
      <c r="O73" s="353"/>
      <c r="P73" s="349"/>
      <c r="Q73" s="350"/>
      <c r="R73" s="351"/>
      <c r="S73" s="353"/>
      <c r="T73" s="349"/>
      <c r="U73" s="350"/>
      <c r="V73" s="351">
        <v>20</v>
      </c>
      <c r="W73" s="353">
        <v>20</v>
      </c>
      <c r="X73" s="376">
        <v>80</v>
      </c>
      <c r="Y73" s="377">
        <v>80</v>
      </c>
      <c r="Z73" s="348">
        <v>8</v>
      </c>
      <c r="AA73" s="411">
        <v>8</v>
      </c>
    </row>
    <row r="74" spans="1:27" ht="16.5" customHeight="1">
      <c r="A74" s="378" t="s">
        <v>148</v>
      </c>
      <c r="B74" s="346"/>
      <c r="C74" s="345"/>
      <c r="D74" s="349">
        <v>60</v>
      </c>
      <c r="E74" s="350">
        <v>60</v>
      </c>
      <c r="F74" s="351"/>
      <c r="G74" s="353"/>
      <c r="H74" s="349"/>
      <c r="I74" s="350"/>
      <c r="J74" s="351"/>
      <c r="K74" s="353"/>
      <c r="L74" s="349"/>
      <c r="M74" s="350"/>
      <c r="N74" s="351"/>
      <c r="O74" s="353"/>
      <c r="P74" s="349"/>
      <c r="Q74" s="350"/>
      <c r="R74" s="351"/>
      <c r="S74" s="353"/>
      <c r="T74" s="349"/>
      <c r="U74" s="350"/>
      <c r="V74" s="351"/>
      <c r="W74" s="353"/>
      <c r="X74" s="376">
        <v>60</v>
      </c>
      <c r="Y74" s="377">
        <v>60</v>
      </c>
      <c r="Z74" s="348">
        <v>6</v>
      </c>
      <c r="AA74" s="411">
        <v>6</v>
      </c>
    </row>
    <row r="75" spans="1:27" ht="16.5" customHeight="1">
      <c r="A75" s="378" t="s">
        <v>149</v>
      </c>
      <c r="B75" s="346"/>
      <c r="C75" s="345"/>
      <c r="D75" s="349"/>
      <c r="E75" s="350"/>
      <c r="F75" s="351"/>
      <c r="G75" s="353"/>
      <c r="H75" s="349"/>
      <c r="I75" s="350"/>
      <c r="J75" s="351"/>
      <c r="K75" s="353"/>
      <c r="L75" s="349"/>
      <c r="M75" s="350"/>
      <c r="N75" s="351">
        <v>60</v>
      </c>
      <c r="O75" s="353">
        <v>60</v>
      </c>
      <c r="P75" s="349"/>
      <c r="Q75" s="350"/>
      <c r="R75" s="351"/>
      <c r="S75" s="353"/>
      <c r="T75" s="349"/>
      <c r="U75" s="350"/>
      <c r="V75" s="351"/>
      <c r="W75" s="353"/>
      <c r="X75" s="376">
        <v>60</v>
      </c>
      <c r="Y75" s="377">
        <v>60</v>
      </c>
      <c r="Z75" s="348">
        <v>6</v>
      </c>
      <c r="AA75" s="411">
        <v>6</v>
      </c>
    </row>
    <row r="76" spans="1:27" ht="16.5" customHeight="1">
      <c r="A76" s="379" t="s">
        <v>136</v>
      </c>
      <c r="B76" s="463">
        <v>11</v>
      </c>
      <c r="C76" s="466">
        <v>11</v>
      </c>
      <c r="D76" s="349"/>
      <c r="E76" s="350"/>
      <c r="F76" s="351"/>
      <c r="G76" s="353"/>
      <c r="H76" s="349"/>
      <c r="I76" s="350"/>
      <c r="J76" s="351"/>
      <c r="K76" s="353"/>
      <c r="L76" s="349"/>
      <c r="M76" s="350"/>
      <c r="N76" s="351"/>
      <c r="O76" s="353"/>
      <c r="P76" s="349"/>
      <c r="Q76" s="350"/>
      <c r="R76" s="351"/>
      <c r="S76" s="353"/>
      <c r="T76" s="349"/>
      <c r="U76" s="350"/>
      <c r="V76" s="351"/>
      <c r="W76" s="353"/>
      <c r="X76" s="376">
        <v>110</v>
      </c>
      <c r="Y76" s="394">
        <v>110</v>
      </c>
      <c r="Z76" s="348">
        <v>11</v>
      </c>
      <c r="AA76" s="411">
        <v>11</v>
      </c>
    </row>
    <row r="77" spans="1:27" ht="15.75" customHeight="1">
      <c r="A77" s="378" t="s">
        <v>137</v>
      </c>
      <c r="B77" s="464"/>
      <c r="C77" s="467"/>
      <c r="D77" s="349"/>
      <c r="E77" s="350"/>
      <c r="F77" s="351">
        <v>13</v>
      </c>
      <c r="G77" s="353">
        <v>13</v>
      </c>
      <c r="H77" s="349"/>
      <c r="I77" s="350"/>
      <c r="J77" s="351"/>
      <c r="K77" s="353"/>
      <c r="L77" s="349"/>
      <c r="M77" s="350"/>
      <c r="N77" s="351"/>
      <c r="O77" s="353"/>
      <c r="P77" s="349"/>
      <c r="Q77" s="350"/>
      <c r="R77" s="351"/>
      <c r="S77" s="353"/>
      <c r="T77" s="349">
        <v>13</v>
      </c>
      <c r="U77" s="350">
        <v>13</v>
      </c>
      <c r="V77" s="351"/>
      <c r="W77" s="353"/>
      <c r="X77" s="376">
        <v>26</v>
      </c>
      <c r="Y77" s="377">
        <v>26</v>
      </c>
      <c r="Z77" s="348">
        <v>2.6</v>
      </c>
      <c r="AA77" s="411">
        <v>2.6</v>
      </c>
    </row>
    <row r="78" spans="1:27" ht="16.5" customHeight="1">
      <c r="A78" s="378" t="s">
        <v>138</v>
      </c>
      <c r="B78" s="464"/>
      <c r="C78" s="467"/>
      <c r="D78" s="349"/>
      <c r="E78" s="350"/>
      <c r="F78" s="351"/>
      <c r="G78" s="353"/>
      <c r="H78" s="349"/>
      <c r="I78" s="350"/>
      <c r="J78" s="351"/>
      <c r="K78" s="353"/>
      <c r="L78" s="349">
        <v>13</v>
      </c>
      <c r="M78" s="350">
        <v>13</v>
      </c>
      <c r="N78" s="351"/>
      <c r="O78" s="353"/>
      <c r="P78" s="349">
        <v>13</v>
      </c>
      <c r="Q78" s="350">
        <v>13</v>
      </c>
      <c r="R78" s="351"/>
      <c r="S78" s="353"/>
      <c r="T78" s="349"/>
      <c r="U78" s="350"/>
      <c r="V78" s="351"/>
      <c r="W78" s="353"/>
      <c r="X78" s="376">
        <v>26</v>
      </c>
      <c r="Y78" s="377">
        <v>26</v>
      </c>
      <c r="Z78" s="348">
        <v>2.6</v>
      </c>
      <c r="AA78" s="411">
        <v>2.6</v>
      </c>
    </row>
    <row r="79" spans="1:27" ht="15.75" customHeight="1">
      <c r="A79" s="378" t="s">
        <v>139</v>
      </c>
      <c r="B79" s="464"/>
      <c r="C79" s="467"/>
      <c r="D79" s="349"/>
      <c r="E79" s="350"/>
      <c r="F79" s="351"/>
      <c r="G79" s="353"/>
      <c r="H79" s="349"/>
      <c r="I79" s="350"/>
      <c r="J79" s="351"/>
      <c r="K79" s="353"/>
      <c r="L79" s="349"/>
      <c r="M79" s="350"/>
      <c r="N79" s="351"/>
      <c r="O79" s="353"/>
      <c r="P79" s="349"/>
      <c r="Q79" s="350"/>
      <c r="R79" s="351">
        <v>6</v>
      </c>
      <c r="S79" s="353">
        <v>6</v>
      </c>
      <c r="T79" s="349"/>
      <c r="U79" s="350"/>
      <c r="V79" s="351"/>
      <c r="W79" s="353"/>
      <c r="X79" s="376">
        <v>6</v>
      </c>
      <c r="Y79" s="377">
        <v>6</v>
      </c>
      <c r="Z79" s="348">
        <v>0.6</v>
      </c>
      <c r="AA79" s="411">
        <v>0.6</v>
      </c>
    </row>
    <row r="80" spans="1:27" ht="15.75" customHeight="1">
      <c r="A80" s="378" t="s">
        <v>140</v>
      </c>
      <c r="B80" s="465"/>
      <c r="C80" s="468"/>
      <c r="D80" s="349">
        <v>13</v>
      </c>
      <c r="E80" s="350">
        <v>13</v>
      </c>
      <c r="F80" s="351"/>
      <c r="G80" s="353"/>
      <c r="H80" s="349"/>
      <c r="I80" s="350"/>
      <c r="J80" s="351">
        <v>13</v>
      </c>
      <c r="K80" s="353">
        <v>13</v>
      </c>
      <c r="L80" s="349"/>
      <c r="M80" s="350"/>
      <c r="N80" s="351">
        <v>13</v>
      </c>
      <c r="O80" s="353">
        <v>13</v>
      </c>
      <c r="P80" s="349"/>
      <c r="Q80" s="350"/>
      <c r="R80" s="351"/>
      <c r="S80" s="353"/>
      <c r="T80" s="349"/>
      <c r="U80" s="350"/>
      <c r="V80" s="351">
        <v>13</v>
      </c>
      <c r="W80" s="353">
        <v>13</v>
      </c>
      <c r="X80" s="376">
        <v>52</v>
      </c>
      <c r="Y80" s="377">
        <v>52</v>
      </c>
      <c r="Z80" s="348">
        <v>5.2</v>
      </c>
      <c r="AA80" s="411">
        <v>5.2</v>
      </c>
    </row>
    <row r="81" spans="1:27" ht="15.75" customHeight="1">
      <c r="A81" s="375" t="s">
        <v>194</v>
      </c>
      <c r="B81" s="352">
        <v>0.5</v>
      </c>
      <c r="C81" s="354">
        <v>0.5</v>
      </c>
      <c r="D81" s="349"/>
      <c r="E81" s="350"/>
      <c r="F81" s="351">
        <v>1.25</v>
      </c>
      <c r="G81" s="353">
        <v>1.25</v>
      </c>
      <c r="H81" s="349"/>
      <c r="I81" s="350"/>
      <c r="J81" s="351">
        <v>1.25</v>
      </c>
      <c r="K81" s="353">
        <v>1.25</v>
      </c>
      <c r="L81" s="349"/>
      <c r="M81" s="350"/>
      <c r="N81" s="351"/>
      <c r="O81" s="353"/>
      <c r="P81" s="349">
        <v>1.25</v>
      </c>
      <c r="Q81" s="350">
        <v>1.25</v>
      </c>
      <c r="R81" s="351"/>
      <c r="S81" s="353"/>
      <c r="T81" s="349">
        <v>1.25</v>
      </c>
      <c r="U81" s="350">
        <v>1.25</v>
      </c>
      <c r="V81" s="351"/>
      <c r="W81" s="353"/>
      <c r="X81" s="376">
        <v>5</v>
      </c>
      <c r="Y81" s="377">
        <v>5</v>
      </c>
      <c r="Z81" s="348">
        <v>0.5</v>
      </c>
      <c r="AA81" s="411">
        <v>0.5</v>
      </c>
    </row>
    <row r="82" spans="1:27" ht="15" customHeight="1" thickBot="1">
      <c r="A82" s="398" t="s">
        <v>195</v>
      </c>
      <c r="B82" s="356">
        <v>5</v>
      </c>
      <c r="C82" s="357">
        <v>5</v>
      </c>
      <c r="D82" s="399">
        <v>5</v>
      </c>
      <c r="E82" s="400">
        <v>5</v>
      </c>
      <c r="F82" s="401">
        <v>5</v>
      </c>
      <c r="G82" s="402">
        <v>5</v>
      </c>
      <c r="H82" s="399">
        <v>5</v>
      </c>
      <c r="I82" s="400">
        <v>5</v>
      </c>
      <c r="J82" s="401">
        <v>5</v>
      </c>
      <c r="K82" s="402">
        <v>5</v>
      </c>
      <c r="L82" s="399">
        <v>5</v>
      </c>
      <c r="M82" s="400">
        <v>5</v>
      </c>
      <c r="N82" s="401">
        <v>5</v>
      </c>
      <c r="O82" s="402">
        <v>5</v>
      </c>
      <c r="P82" s="399">
        <v>5</v>
      </c>
      <c r="Q82" s="400">
        <v>5</v>
      </c>
      <c r="R82" s="401">
        <v>5</v>
      </c>
      <c r="S82" s="402">
        <v>5</v>
      </c>
      <c r="T82" s="399">
        <v>5</v>
      </c>
      <c r="U82" s="400">
        <v>5</v>
      </c>
      <c r="V82" s="401">
        <v>5</v>
      </c>
      <c r="W82" s="402">
        <v>5</v>
      </c>
      <c r="X82" s="403">
        <v>50</v>
      </c>
      <c r="Y82" s="400">
        <v>50</v>
      </c>
      <c r="Z82" s="356">
        <v>5</v>
      </c>
      <c r="AA82" s="415">
        <v>5</v>
      </c>
    </row>
    <row r="83" spans="1:27" ht="12.75">
      <c r="A83" s="462"/>
      <c r="B83" s="462"/>
      <c r="C83" s="462"/>
      <c r="D83" s="462"/>
      <c r="E83" s="462"/>
      <c r="F83" s="462"/>
      <c r="G83" s="462"/>
      <c r="H83" s="462"/>
      <c r="I83" s="462"/>
      <c r="J83" s="462"/>
      <c r="K83" s="462"/>
      <c r="L83" s="462"/>
      <c r="M83" s="462"/>
      <c r="N83" s="462"/>
      <c r="O83" s="462"/>
      <c r="P83" s="462"/>
      <c r="Q83" s="462"/>
      <c r="R83" s="462"/>
      <c r="S83" s="462"/>
      <c r="T83" s="462"/>
      <c r="U83" s="462"/>
      <c r="V83" s="462"/>
      <c r="W83" s="347"/>
      <c r="X83" s="347"/>
      <c r="Y83" s="347"/>
      <c r="Z83" s="347"/>
      <c r="AA83" s="347"/>
    </row>
  </sheetData>
  <sheetProtection/>
  <mergeCells count="30">
    <mergeCell ref="A1:M1"/>
    <mergeCell ref="N1:AA1"/>
    <mergeCell ref="H2:I2"/>
    <mergeCell ref="J2:K2"/>
    <mergeCell ref="L2:M2"/>
    <mergeCell ref="N2:O2"/>
    <mergeCell ref="V2:W2"/>
    <mergeCell ref="X2:Y2"/>
    <mergeCell ref="Z2:AA2"/>
    <mergeCell ref="A4:C4"/>
    <mergeCell ref="B6:B9"/>
    <mergeCell ref="C6:C9"/>
    <mergeCell ref="D2:E2"/>
    <mergeCell ref="F2:G2"/>
    <mergeCell ref="C12:C21"/>
    <mergeCell ref="B24:B39"/>
    <mergeCell ref="C24:C39"/>
    <mergeCell ref="B40:B47"/>
    <mergeCell ref="C40:C47"/>
    <mergeCell ref="T2:U2"/>
    <mergeCell ref="P2:Q2"/>
    <mergeCell ref="R2:S2"/>
    <mergeCell ref="A83:V83"/>
    <mergeCell ref="B57:B59"/>
    <mergeCell ref="C57:C59"/>
    <mergeCell ref="B60:B65"/>
    <mergeCell ref="C60:C65"/>
    <mergeCell ref="B76:B80"/>
    <mergeCell ref="C76:C80"/>
    <mergeCell ref="B12:B21"/>
  </mergeCells>
  <printOptions/>
  <pageMargins left="0.19" right="0.18" top="0.23" bottom="0.11811023622047245" header="0.5118110236220472" footer="0.24"/>
  <pageSetup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J34"/>
  <sheetViews>
    <sheetView zoomScalePageLayoutView="0" workbookViewId="0" topLeftCell="A10">
      <selection activeCell="B5" sqref="B5:I5"/>
    </sheetView>
  </sheetViews>
  <sheetFormatPr defaultColWidth="9.140625" defaultRowHeight="12.75"/>
  <cols>
    <col min="1" max="1" width="19.00390625" style="0" customWidth="1"/>
    <col min="2" max="2" width="38.00390625" style="0" customWidth="1"/>
    <col min="3" max="3" width="8.00390625" style="0" customWidth="1"/>
    <col min="7" max="7" width="18.421875" style="0" customWidth="1"/>
    <col min="8" max="8" width="11.57421875" style="0" customWidth="1"/>
    <col min="9" max="9" width="12.140625" style="0" customWidth="1"/>
    <col min="10" max="10" width="10.8515625" style="0" hidden="1" customWidth="1"/>
  </cols>
  <sheetData>
    <row r="1" spans="1:9" ht="14.25">
      <c r="A1" s="490" t="s">
        <v>9</v>
      </c>
      <c r="B1" s="486" t="s">
        <v>7</v>
      </c>
      <c r="C1" s="486" t="s">
        <v>8</v>
      </c>
      <c r="D1" s="492" t="s">
        <v>3</v>
      </c>
      <c r="E1" s="492"/>
      <c r="F1" s="492"/>
      <c r="G1" s="486" t="s">
        <v>4</v>
      </c>
      <c r="H1" s="486" t="s">
        <v>5</v>
      </c>
      <c r="I1" s="488" t="s">
        <v>6</v>
      </c>
    </row>
    <row r="2" spans="1:9" ht="15" thickBot="1">
      <c r="A2" s="491"/>
      <c r="B2" s="487"/>
      <c r="C2" s="487"/>
      <c r="D2" s="24" t="s">
        <v>0</v>
      </c>
      <c r="E2" s="24" t="s">
        <v>1</v>
      </c>
      <c r="F2" s="24" t="s">
        <v>2</v>
      </c>
      <c r="G2" s="487"/>
      <c r="H2" s="487"/>
      <c r="I2" s="489"/>
    </row>
    <row r="3" spans="1:9" ht="15.75" thickBot="1">
      <c r="A3" s="206" t="s">
        <v>10</v>
      </c>
      <c r="B3" s="207"/>
      <c r="C3" s="207"/>
      <c r="D3" s="207"/>
      <c r="E3" s="207"/>
      <c r="F3" s="207"/>
      <c r="G3" s="207"/>
      <c r="H3" s="207"/>
      <c r="I3" s="208"/>
    </row>
    <row r="4" spans="1:10" ht="15">
      <c r="A4" s="209" t="s">
        <v>11</v>
      </c>
      <c r="B4" s="210"/>
      <c r="C4" s="211">
        <f>C5+C6+C7</f>
        <v>401</v>
      </c>
      <c r="D4" s="212"/>
      <c r="E4" s="212"/>
      <c r="F4" s="212"/>
      <c r="G4" s="211">
        <f>G5+G6+G7</f>
        <v>351.55</v>
      </c>
      <c r="H4" s="213"/>
      <c r="I4" s="214"/>
      <c r="J4">
        <f>G4*100/G32</f>
        <v>17.806311097604212</v>
      </c>
    </row>
    <row r="5" spans="1:9" ht="15">
      <c r="A5" s="3" t="s">
        <v>271</v>
      </c>
      <c r="B5" s="253" t="s">
        <v>377</v>
      </c>
      <c r="C5" s="9">
        <v>185</v>
      </c>
      <c r="D5" s="9">
        <v>13.37</v>
      </c>
      <c r="E5" s="9">
        <v>13.75</v>
      </c>
      <c r="F5" s="9">
        <v>5.76</v>
      </c>
      <c r="G5" s="50">
        <v>202.37</v>
      </c>
      <c r="H5" s="13">
        <v>1.43</v>
      </c>
      <c r="I5" s="19">
        <v>229</v>
      </c>
    </row>
    <row r="6" spans="1:9" ht="16.5" customHeight="1">
      <c r="A6" s="3"/>
      <c r="B6" s="254" t="s">
        <v>158</v>
      </c>
      <c r="C6" s="12">
        <v>36</v>
      </c>
      <c r="D6" s="12">
        <v>2.3</v>
      </c>
      <c r="E6" s="12">
        <v>5.22</v>
      </c>
      <c r="F6" s="12">
        <v>15.5</v>
      </c>
      <c r="G6" s="12">
        <v>118.26</v>
      </c>
      <c r="H6" s="16">
        <v>0</v>
      </c>
      <c r="I6" s="19">
        <v>1</v>
      </c>
    </row>
    <row r="7" spans="1:9" ht="15.75" thickBot="1">
      <c r="A7" s="27"/>
      <c r="B7" s="264" t="s">
        <v>166</v>
      </c>
      <c r="C7" s="78">
        <v>180</v>
      </c>
      <c r="D7" s="78">
        <v>0.15</v>
      </c>
      <c r="E7" s="78">
        <v>0.03</v>
      </c>
      <c r="F7" s="78">
        <v>7.22</v>
      </c>
      <c r="G7" s="78">
        <v>30.92</v>
      </c>
      <c r="H7" s="195">
        <v>2.84</v>
      </c>
      <c r="I7" s="265" t="s">
        <v>57</v>
      </c>
    </row>
    <row r="8" spans="1:10" ht="15">
      <c r="A8" s="209" t="s">
        <v>153</v>
      </c>
      <c r="B8" s="210"/>
      <c r="C8" s="329">
        <v>300</v>
      </c>
      <c r="D8" s="80"/>
      <c r="E8" s="80"/>
      <c r="F8" s="80"/>
      <c r="G8" s="82">
        <f>G9+G9</f>
        <v>168.8</v>
      </c>
      <c r="H8" s="215"/>
      <c r="I8" s="81"/>
      <c r="J8">
        <f>G8*100/G32</f>
        <v>8.549865775211467</v>
      </c>
    </row>
    <row r="9" spans="1:9" ht="15">
      <c r="A9" s="79" t="s">
        <v>272</v>
      </c>
      <c r="B9" s="254" t="s">
        <v>237</v>
      </c>
      <c r="C9" s="12">
        <v>200</v>
      </c>
      <c r="D9" s="12">
        <v>1</v>
      </c>
      <c r="E9" s="12">
        <v>0</v>
      </c>
      <c r="F9" s="12">
        <v>20.2</v>
      </c>
      <c r="G9" s="12">
        <v>84.4</v>
      </c>
      <c r="H9" s="12">
        <v>6</v>
      </c>
      <c r="I9" s="21">
        <v>418</v>
      </c>
    </row>
    <row r="10" spans="1:9" ht="15.75" thickBot="1">
      <c r="A10" s="5"/>
      <c r="B10" s="253" t="s">
        <v>276</v>
      </c>
      <c r="C10" s="9" t="s">
        <v>291</v>
      </c>
      <c r="D10" s="9">
        <v>0.4</v>
      </c>
      <c r="E10" s="9">
        <v>0.4</v>
      </c>
      <c r="F10" s="9">
        <v>9.83</v>
      </c>
      <c r="G10" s="50">
        <v>47.15</v>
      </c>
      <c r="H10" s="13">
        <v>10.03</v>
      </c>
      <c r="I10" s="23">
        <v>386</v>
      </c>
    </row>
    <row r="11" spans="1:10" ht="15">
      <c r="A11" s="216" t="s">
        <v>12</v>
      </c>
      <c r="B11" s="217"/>
      <c r="C11" s="218">
        <f>C12+C13+C14+C15+C16+C17+2.7+C19</f>
        <v>672.7</v>
      </c>
      <c r="D11" s="210"/>
      <c r="E11" s="210"/>
      <c r="F11" s="210"/>
      <c r="G11" s="218">
        <f>G12+G13+G14+G15+G16+G17+G18+G19</f>
        <v>601.1800000000001</v>
      </c>
      <c r="H11" s="219"/>
      <c r="I11" s="220"/>
      <c r="J11">
        <f>G11*100/G32</f>
        <v>30.450286177379326</v>
      </c>
    </row>
    <row r="12" spans="1:9" ht="15">
      <c r="A12" s="221" t="s">
        <v>273</v>
      </c>
      <c r="B12" s="256" t="s">
        <v>161</v>
      </c>
      <c r="C12" s="12">
        <v>50</v>
      </c>
      <c r="D12" s="12">
        <v>0.67</v>
      </c>
      <c r="E12" s="12">
        <v>3.05</v>
      </c>
      <c r="F12" s="12">
        <v>3.53</v>
      </c>
      <c r="G12" s="12">
        <v>44.89</v>
      </c>
      <c r="H12" s="12">
        <v>2.56</v>
      </c>
      <c r="I12" s="19">
        <v>42</v>
      </c>
    </row>
    <row r="13" spans="1:10" ht="30">
      <c r="A13" s="222"/>
      <c r="B13" s="253" t="s">
        <v>227</v>
      </c>
      <c r="C13" s="9">
        <v>200</v>
      </c>
      <c r="D13" s="9">
        <v>6.44</v>
      </c>
      <c r="E13" s="9">
        <v>6.14</v>
      </c>
      <c r="F13" s="9">
        <v>13.12</v>
      </c>
      <c r="G13" s="9">
        <v>134.11</v>
      </c>
      <c r="H13" s="18">
        <v>6.23</v>
      </c>
      <c r="I13" s="23">
        <v>86</v>
      </c>
      <c r="J13" s="287"/>
    </row>
    <row r="14" spans="1:9" ht="15.75" customHeight="1">
      <c r="A14" s="223"/>
      <c r="B14" s="255" t="s">
        <v>163</v>
      </c>
      <c r="C14" s="12">
        <v>150</v>
      </c>
      <c r="D14" s="12">
        <v>18.26</v>
      </c>
      <c r="E14" s="12">
        <v>9.25</v>
      </c>
      <c r="F14" s="12">
        <v>24.02</v>
      </c>
      <c r="G14" s="12">
        <v>252.46</v>
      </c>
      <c r="H14" s="16">
        <v>0.52</v>
      </c>
      <c r="I14" s="19">
        <v>250</v>
      </c>
    </row>
    <row r="15" spans="1:9" ht="15" customHeight="1">
      <c r="A15" s="197"/>
      <c r="B15" s="254" t="s">
        <v>233</v>
      </c>
      <c r="C15" s="12">
        <v>50</v>
      </c>
      <c r="D15" s="12">
        <v>1.88</v>
      </c>
      <c r="E15" s="12">
        <v>3.09</v>
      </c>
      <c r="F15" s="12">
        <v>9.15</v>
      </c>
      <c r="G15" s="12">
        <v>72.54</v>
      </c>
      <c r="H15" s="16">
        <v>0.65</v>
      </c>
      <c r="I15" s="19">
        <v>351</v>
      </c>
    </row>
    <row r="16" spans="1:9" ht="16.5" customHeight="1">
      <c r="A16" s="4"/>
      <c r="B16" s="257" t="s">
        <v>164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10" ht="15">
      <c r="A17" s="4"/>
      <c r="B17" s="254" t="s">
        <v>364</v>
      </c>
      <c r="C17" s="12">
        <v>10</v>
      </c>
      <c r="D17" s="12">
        <v>0.66</v>
      </c>
      <c r="E17" s="12">
        <v>0.12</v>
      </c>
      <c r="F17" s="12">
        <v>3.96</v>
      </c>
      <c r="G17" s="12">
        <v>19.8</v>
      </c>
      <c r="H17" s="16">
        <v>0</v>
      </c>
      <c r="I17" s="42" t="s">
        <v>380</v>
      </c>
      <c r="J17" s="287"/>
    </row>
    <row r="18" spans="1:10" ht="15">
      <c r="A18" s="4"/>
      <c r="B18" s="280" t="s">
        <v>378</v>
      </c>
      <c r="C18" s="63" t="s">
        <v>379</v>
      </c>
      <c r="D18" s="63">
        <v>0.18</v>
      </c>
      <c r="E18" s="63">
        <v>0.01</v>
      </c>
      <c r="F18" s="63">
        <v>0.82</v>
      </c>
      <c r="G18" s="63">
        <v>4.07</v>
      </c>
      <c r="H18" s="64">
        <v>0.27</v>
      </c>
      <c r="I18" s="42" t="s">
        <v>380</v>
      </c>
      <c r="J18" s="287"/>
    </row>
    <row r="19" spans="1:9" ht="15.75" thickBot="1">
      <c r="A19" s="4"/>
      <c r="B19" s="264" t="s">
        <v>232</v>
      </c>
      <c r="C19" s="78">
        <v>10</v>
      </c>
      <c r="D19" s="78">
        <v>0.76</v>
      </c>
      <c r="E19" s="78">
        <v>0.08</v>
      </c>
      <c r="F19" s="78">
        <v>4.9</v>
      </c>
      <c r="G19" s="78">
        <v>23.5</v>
      </c>
      <c r="H19" s="195">
        <v>0</v>
      </c>
      <c r="I19" s="42" t="s">
        <v>380</v>
      </c>
    </row>
    <row r="20" spans="1:10" ht="15">
      <c r="A20" s="216" t="s">
        <v>13</v>
      </c>
      <c r="B20" s="217"/>
      <c r="C20" s="218">
        <f>C21+C22</f>
        <v>250</v>
      </c>
      <c r="D20" s="210"/>
      <c r="E20" s="210"/>
      <c r="F20" s="210"/>
      <c r="G20" s="218">
        <f>G21+G22</f>
        <v>320.3</v>
      </c>
      <c r="H20" s="210"/>
      <c r="I20" s="220"/>
      <c r="J20">
        <f>G20*100/G32</f>
        <v>16.223471610190952</v>
      </c>
    </row>
    <row r="21" spans="1:9" ht="15">
      <c r="A21" s="5" t="s">
        <v>274</v>
      </c>
      <c r="B21" s="258" t="s">
        <v>285</v>
      </c>
      <c r="C21" s="9">
        <v>190</v>
      </c>
      <c r="D21" s="9">
        <v>5.51</v>
      </c>
      <c r="E21" s="9">
        <v>4.75</v>
      </c>
      <c r="F21" s="9">
        <v>7.6</v>
      </c>
      <c r="G21" s="9">
        <v>100.7</v>
      </c>
      <c r="H21" s="13">
        <v>1.33</v>
      </c>
      <c r="I21" s="23">
        <v>401</v>
      </c>
    </row>
    <row r="22" spans="1:9" ht="15.75" thickBot="1">
      <c r="A22" s="5"/>
      <c r="B22" s="259" t="s">
        <v>234</v>
      </c>
      <c r="C22" s="11">
        <v>60</v>
      </c>
      <c r="D22" s="11">
        <v>3.54</v>
      </c>
      <c r="E22" s="11">
        <v>2.82</v>
      </c>
      <c r="F22" s="11">
        <v>45</v>
      </c>
      <c r="G22" s="11">
        <v>219.6</v>
      </c>
      <c r="H22" s="15">
        <v>0</v>
      </c>
      <c r="I22" s="23"/>
    </row>
    <row r="23" spans="1:10" ht="15">
      <c r="A23" s="216" t="s">
        <v>14</v>
      </c>
      <c r="B23" s="224"/>
      <c r="C23" s="211">
        <f>C24+C25+C26+C27+C28+C29+C30+C31</f>
        <v>532.3</v>
      </c>
      <c r="D23" s="212"/>
      <c r="E23" s="212"/>
      <c r="F23" s="212"/>
      <c r="G23" s="211">
        <f>G24+G25+G26+G27+G28+G29+G30+G31</f>
        <v>532.47</v>
      </c>
      <c r="H23" s="212"/>
      <c r="I23" s="214"/>
      <c r="J23">
        <f>G23*100/G32</f>
        <v>26.970065339614038</v>
      </c>
    </row>
    <row r="24" spans="1:10" ht="15">
      <c r="A24" s="4" t="s">
        <v>275</v>
      </c>
      <c r="B24" s="260" t="s">
        <v>258</v>
      </c>
      <c r="C24" s="9">
        <v>60</v>
      </c>
      <c r="D24" s="9">
        <v>0.99</v>
      </c>
      <c r="E24" s="9">
        <v>3.1</v>
      </c>
      <c r="F24" s="9">
        <v>5.59</v>
      </c>
      <c r="G24" s="9">
        <v>54.66</v>
      </c>
      <c r="H24" s="18">
        <v>4.85</v>
      </c>
      <c r="I24" s="23">
        <v>46</v>
      </c>
      <c r="J24" s="287"/>
    </row>
    <row r="25" spans="1:10" ht="17.25" customHeight="1">
      <c r="A25" s="4"/>
      <c r="B25" s="255" t="s">
        <v>165</v>
      </c>
      <c r="C25" s="12">
        <v>80</v>
      </c>
      <c r="D25" s="12">
        <v>13.78</v>
      </c>
      <c r="E25" s="12">
        <v>14.67</v>
      </c>
      <c r="F25" s="12">
        <v>10.1</v>
      </c>
      <c r="G25" s="12">
        <v>227.94</v>
      </c>
      <c r="H25" s="16">
        <v>0.78</v>
      </c>
      <c r="I25" s="19" t="s">
        <v>152</v>
      </c>
      <c r="J25" s="287"/>
    </row>
    <row r="26" spans="1:9" ht="16.5" customHeight="1">
      <c r="A26" s="4"/>
      <c r="B26" s="266" t="s">
        <v>381</v>
      </c>
      <c r="C26" s="12">
        <v>140</v>
      </c>
      <c r="D26" s="196">
        <v>3.83</v>
      </c>
      <c r="E26" s="12">
        <v>3.84</v>
      </c>
      <c r="F26" s="12">
        <v>6.48</v>
      </c>
      <c r="G26" s="12">
        <v>76.72</v>
      </c>
      <c r="H26" s="12">
        <v>45.8</v>
      </c>
      <c r="I26" s="19">
        <v>336</v>
      </c>
    </row>
    <row r="27" spans="1:9" ht="17.25" customHeight="1">
      <c r="A27" s="223"/>
      <c r="B27" s="255" t="s">
        <v>159</v>
      </c>
      <c r="C27" s="12">
        <v>180</v>
      </c>
      <c r="D27" s="12">
        <v>0.09</v>
      </c>
      <c r="E27" s="12">
        <v>0.02</v>
      </c>
      <c r="F27" s="61">
        <v>6.01</v>
      </c>
      <c r="G27" s="12">
        <v>24.55</v>
      </c>
      <c r="H27" s="16">
        <v>0.04</v>
      </c>
      <c r="I27" s="19" t="s">
        <v>58</v>
      </c>
    </row>
    <row r="28" spans="1:9" ht="15">
      <c r="A28" s="223"/>
      <c r="B28" s="254" t="s">
        <v>363</v>
      </c>
      <c r="C28" s="12">
        <v>45</v>
      </c>
      <c r="D28" s="12">
        <v>2.97</v>
      </c>
      <c r="E28" s="12">
        <v>0.54</v>
      </c>
      <c r="F28" s="12">
        <v>17.82</v>
      </c>
      <c r="G28" s="12">
        <v>89.1</v>
      </c>
      <c r="H28" s="16">
        <v>0</v>
      </c>
      <c r="I28" s="42" t="s">
        <v>380</v>
      </c>
    </row>
    <row r="29" spans="1:9" ht="15">
      <c r="A29" s="4"/>
      <c r="B29" s="254" t="s">
        <v>357</v>
      </c>
      <c r="C29" s="12">
        <v>25</v>
      </c>
      <c r="D29" s="12">
        <v>1.9</v>
      </c>
      <c r="E29" s="12">
        <v>0.2</v>
      </c>
      <c r="F29" s="12">
        <v>12.25</v>
      </c>
      <c r="G29" s="12">
        <v>58.75</v>
      </c>
      <c r="H29" s="12">
        <v>0</v>
      </c>
      <c r="I29" s="42" t="s">
        <v>380</v>
      </c>
    </row>
    <row r="30" spans="1:9" ht="15">
      <c r="A30" s="4"/>
      <c r="B30" s="259" t="s">
        <v>235</v>
      </c>
      <c r="C30" s="11">
        <v>0.8</v>
      </c>
      <c r="D30" s="11">
        <v>0.01</v>
      </c>
      <c r="E30" s="11">
        <v>0</v>
      </c>
      <c r="F30" s="11">
        <v>0.03</v>
      </c>
      <c r="G30" s="11">
        <v>0.16</v>
      </c>
      <c r="H30" s="11">
        <v>0.24</v>
      </c>
      <c r="I30" s="42" t="s">
        <v>380</v>
      </c>
    </row>
    <row r="31" spans="1:9" ht="15.75" thickBot="1">
      <c r="A31" s="86"/>
      <c r="B31" s="274" t="s">
        <v>244</v>
      </c>
      <c r="C31" s="92">
        <v>1.5</v>
      </c>
      <c r="D31" s="92">
        <v>0.04</v>
      </c>
      <c r="E31" s="92">
        <v>0.01</v>
      </c>
      <c r="F31" s="92">
        <v>0.09</v>
      </c>
      <c r="G31" s="92">
        <v>0.59</v>
      </c>
      <c r="H31" s="92">
        <v>1.48</v>
      </c>
      <c r="I31" s="42" t="s">
        <v>380</v>
      </c>
    </row>
    <row r="32" spans="1:9" ht="31.5" customHeight="1" thickBot="1">
      <c r="A32" s="225" t="s">
        <v>15</v>
      </c>
      <c r="B32" s="226"/>
      <c r="C32" s="226"/>
      <c r="D32" s="40">
        <f>SUM(D5:D31)</f>
        <v>91.93000000000002</v>
      </c>
      <c r="E32" s="40">
        <f>SUM(E5:E31)</f>
        <v>71.09000000000002</v>
      </c>
      <c r="F32" s="40">
        <f>SUM(F5:F31)</f>
        <v>241.20999999999995</v>
      </c>
      <c r="G32" s="40">
        <f>G4+G8+G11+G20+G23</f>
        <v>1974.3000000000002</v>
      </c>
      <c r="H32" s="40">
        <f>SUM(H5:H31)</f>
        <v>85.05</v>
      </c>
      <c r="I32" s="227"/>
    </row>
    <row r="33" spans="1:9" ht="15.75">
      <c r="A33" s="485" t="s">
        <v>151</v>
      </c>
      <c r="B33" s="485"/>
      <c r="C33" s="485"/>
      <c r="D33" s="485"/>
      <c r="E33" s="485"/>
      <c r="F33" s="485"/>
      <c r="G33" s="485"/>
      <c r="H33" s="485"/>
      <c r="I33" s="485"/>
    </row>
    <row r="34" spans="1:9" ht="30.75" customHeight="1">
      <c r="A34" s="483" t="s">
        <v>359</v>
      </c>
      <c r="B34" s="484"/>
      <c r="C34" s="484"/>
      <c r="D34" s="484"/>
      <c r="E34" s="484"/>
      <c r="F34" s="484"/>
      <c r="G34" s="484"/>
      <c r="H34" s="484"/>
      <c r="I34" s="484"/>
    </row>
  </sheetData>
  <sheetProtection/>
  <mergeCells count="9">
    <mergeCell ref="A34:I34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73" right="0.18" top="0.28" bottom="0.23" header="0.19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J41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17.7109375" style="0" customWidth="1"/>
    <col min="2" max="2" width="43.00390625" style="0" customWidth="1"/>
    <col min="3" max="3" width="8.28125" style="0" customWidth="1"/>
    <col min="4" max="4" width="9.28125" style="0" customWidth="1"/>
    <col min="5" max="6" width="8.8515625" style="0" customWidth="1"/>
    <col min="7" max="7" width="17.00390625" style="0" customWidth="1"/>
    <col min="8" max="8" width="10.7109375" style="0" customWidth="1"/>
    <col min="9" max="9" width="12.140625" style="0" customWidth="1"/>
    <col min="10" max="10" width="0" style="0" hidden="1" customWidth="1"/>
  </cols>
  <sheetData>
    <row r="1" spans="1:9" ht="14.25">
      <c r="A1" s="490" t="s">
        <v>9</v>
      </c>
      <c r="B1" s="486" t="s">
        <v>7</v>
      </c>
      <c r="C1" s="486" t="s">
        <v>8</v>
      </c>
      <c r="D1" s="492" t="s">
        <v>3</v>
      </c>
      <c r="E1" s="492"/>
      <c r="F1" s="492"/>
      <c r="G1" s="486" t="s">
        <v>4</v>
      </c>
      <c r="H1" s="486" t="s">
        <v>5</v>
      </c>
      <c r="I1" s="488" t="s">
        <v>6</v>
      </c>
    </row>
    <row r="2" spans="1:9" ht="15" thickBot="1">
      <c r="A2" s="491"/>
      <c r="B2" s="487"/>
      <c r="C2" s="487"/>
      <c r="D2" s="24" t="s">
        <v>0</v>
      </c>
      <c r="E2" s="24" t="s">
        <v>1</v>
      </c>
      <c r="F2" s="24" t="s">
        <v>2</v>
      </c>
      <c r="G2" s="487"/>
      <c r="H2" s="487"/>
      <c r="I2" s="489"/>
    </row>
    <row r="3" spans="1:9" ht="15.75" customHeight="1" thickBot="1">
      <c r="A3" s="206" t="s">
        <v>16</v>
      </c>
      <c r="B3" s="207"/>
      <c r="C3" s="207"/>
      <c r="D3" s="207"/>
      <c r="E3" s="207"/>
      <c r="F3" s="207"/>
      <c r="G3" s="207"/>
      <c r="H3" s="207"/>
      <c r="I3" s="208"/>
    </row>
    <row r="4" spans="1:10" ht="13.5" customHeight="1">
      <c r="A4" s="209" t="s">
        <v>11</v>
      </c>
      <c r="B4" s="210"/>
      <c r="C4" s="211">
        <f>C5+C6+C7</f>
        <v>418</v>
      </c>
      <c r="D4" s="212"/>
      <c r="E4" s="212"/>
      <c r="F4" s="212"/>
      <c r="G4" s="228">
        <f>G5+G6+G7</f>
        <v>474.47</v>
      </c>
      <c r="H4" s="212"/>
      <c r="I4" s="214"/>
      <c r="J4">
        <f>G4*100/G34</f>
        <v>21.957867846465692</v>
      </c>
    </row>
    <row r="5" spans="1:10" ht="15.75" customHeight="1">
      <c r="A5" s="3" t="s">
        <v>271</v>
      </c>
      <c r="B5" s="255" t="s">
        <v>414</v>
      </c>
      <c r="C5" s="12">
        <v>200</v>
      </c>
      <c r="D5" s="12">
        <v>7.54</v>
      </c>
      <c r="E5" s="12">
        <v>8.37</v>
      </c>
      <c r="F5" s="12">
        <v>30.57</v>
      </c>
      <c r="G5" s="12">
        <v>229</v>
      </c>
      <c r="H5" s="12">
        <v>1.82</v>
      </c>
      <c r="I5" s="19">
        <v>199</v>
      </c>
      <c r="J5" s="287"/>
    </row>
    <row r="6" spans="1:9" ht="15.75" customHeight="1">
      <c r="A6" s="4"/>
      <c r="B6" s="261" t="s">
        <v>197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9" ht="15.75" thickBot="1">
      <c r="A7" s="27"/>
      <c r="B7" s="264" t="s">
        <v>198</v>
      </c>
      <c r="C7" s="78">
        <v>180</v>
      </c>
      <c r="D7" s="78">
        <v>4.37</v>
      </c>
      <c r="E7" s="78">
        <v>4.43</v>
      </c>
      <c r="F7" s="78">
        <v>15.33</v>
      </c>
      <c r="G7" s="78">
        <v>119.68</v>
      </c>
      <c r="H7" s="78">
        <v>1.76</v>
      </c>
      <c r="I7" s="265">
        <v>395</v>
      </c>
    </row>
    <row r="8" spans="1:10" ht="15">
      <c r="A8" s="209" t="s">
        <v>153</v>
      </c>
      <c r="B8" s="210"/>
      <c r="C8" s="329">
        <v>280</v>
      </c>
      <c r="D8" s="80"/>
      <c r="E8" s="80"/>
      <c r="F8" s="80"/>
      <c r="G8" s="312">
        <f>G9+G10</f>
        <v>114.45</v>
      </c>
      <c r="H8" s="85"/>
      <c r="I8" s="83"/>
      <c r="J8">
        <f>G8*100/G34</f>
        <v>5.296600364676372</v>
      </c>
    </row>
    <row r="9" spans="1:9" ht="15">
      <c r="A9" s="79" t="s">
        <v>272</v>
      </c>
      <c r="B9" s="255" t="s">
        <v>382</v>
      </c>
      <c r="C9" s="12" t="s">
        <v>383</v>
      </c>
      <c r="D9" s="12">
        <v>0.4</v>
      </c>
      <c r="E9" s="12">
        <v>0.3</v>
      </c>
      <c r="F9" s="12">
        <v>10.29</v>
      </c>
      <c r="G9" s="61">
        <v>46.95</v>
      </c>
      <c r="H9" s="16">
        <v>5</v>
      </c>
      <c r="I9" s="19">
        <v>386</v>
      </c>
    </row>
    <row r="10" spans="1:9" ht="15">
      <c r="A10" s="301"/>
      <c r="B10" s="260" t="s">
        <v>160</v>
      </c>
      <c r="C10" s="10">
        <v>180</v>
      </c>
      <c r="D10" s="10">
        <v>0</v>
      </c>
      <c r="E10" s="10">
        <v>0</v>
      </c>
      <c r="F10" s="10">
        <v>17.1</v>
      </c>
      <c r="G10" s="10">
        <v>67.5</v>
      </c>
      <c r="H10" s="89">
        <v>18</v>
      </c>
      <c r="I10" s="302"/>
    </row>
    <row r="11" spans="1:10" ht="14.25" customHeight="1">
      <c r="A11" s="230" t="s">
        <v>12</v>
      </c>
      <c r="B11" s="217"/>
      <c r="C11" s="218">
        <f>C12+C13+C14+C15+C16+C17+C18+2.7+C20</f>
        <v>712.7</v>
      </c>
      <c r="D11" s="210"/>
      <c r="E11" s="210"/>
      <c r="F11" s="210"/>
      <c r="G11" s="218">
        <f>G12+G13+G14+G15+G16+G17+G18+G19+G20</f>
        <v>651.71</v>
      </c>
      <c r="H11" s="210"/>
      <c r="I11" s="220"/>
      <c r="J11">
        <f>G11*100/G34</f>
        <v>30.16030951212965</v>
      </c>
    </row>
    <row r="12" spans="1:9" ht="27" customHeight="1">
      <c r="A12" s="221" t="s">
        <v>273</v>
      </c>
      <c r="B12" s="262" t="s">
        <v>368</v>
      </c>
      <c r="C12" s="9">
        <v>60</v>
      </c>
      <c r="D12" s="12">
        <v>1.05</v>
      </c>
      <c r="E12" s="12">
        <v>3.69</v>
      </c>
      <c r="F12" s="12">
        <v>10.58</v>
      </c>
      <c r="G12" s="12">
        <v>78.44</v>
      </c>
      <c r="H12" s="12">
        <v>0</v>
      </c>
      <c r="I12" s="19">
        <v>12</v>
      </c>
    </row>
    <row r="13" spans="1:10" ht="24.75" customHeight="1">
      <c r="A13" s="222"/>
      <c r="B13" s="255" t="s">
        <v>212</v>
      </c>
      <c r="C13" s="12">
        <v>200</v>
      </c>
      <c r="D13" s="12">
        <v>6.21</v>
      </c>
      <c r="E13" s="12">
        <v>6.51</v>
      </c>
      <c r="F13" s="12">
        <v>8.82</v>
      </c>
      <c r="G13" s="12">
        <v>119.51</v>
      </c>
      <c r="H13" s="17">
        <v>13.89</v>
      </c>
      <c r="I13" s="19">
        <v>73</v>
      </c>
      <c r="J13" s="287"/>
    </row>
    <row r="14" spans="1:9" ht="15">
      <c r="A14" s="223"/>
      <c r="B14" s="263" t="s">
        <v>201</v>
      </c>
      <c r="C14" s="12">
        <v>80</v>
      </c>
      <c r="D14" s="12">
        <v>12.75</v>
      </c>
      <c r="E14" s="12">
        <v>12.48</v>
      </c>
      <c r="F14" s="12">
        <v>8.59</v>
      </c>
      <c r="G14" s="12">
        <v>198.3</v>
      </c>
      <c r="H14" s="12">
        <v>0.35</v>
      </c>
      <c r="I14" s="19">
        <v>282</v>
      </c>
    </row>
    <row r="15" spans="1:10" ht="14.25" customHeight="1">
      <c r="A15" s="197"/>
      <c r="B15" s="295" t="s">
        <v>344</v>
      </c>
      <c r="C15" s="9">
        <v>140</v>
      </c>
      <c r="D15" s="9">
        <v>2.83</v>
      </c>
      <c r="E15" s="9">
        <v>2.74</v>
      </c>
      <c r="F15" s="9">
        <v>22.9</v>
      </c>
      <c r="G15" s="9">
        <v>127.82</v>
      </c>
      <c r="H15" s="13">
        <v>20.34</v>
      </c>
      <c r="I15" s="19">
        <v>336</v>
      </c>
      <c r="J15" s="287"/>
    </row>
    <row r="16" spans="1:9" ht="15.75" customHeight="1" hidden="1">
      <c r="A16" s="4"/>
      <c r="B16" s="261"/>
      <c r="C16" s="12"/>
      <c r="D16" s="12"/>
      <c r="E16" s="12"/>
      <c r="F16" s="12"/>
      <c r="G16" s="12"/>
      <c r="H16" s="12"/>
      <c r="I16" s="19"/>
    </row>
    <row r="17" spans="1:9" ht="12" customHeight="1">
      <c r="A17" s="4"/>
      <c r="B17" s="261" t="s">
        <v>200</v>
      </c>
      <c r="C17" s="12">
        <v>200</v>
      </c>
      <c r="D17" s="12">
        <v>0.3</v>
      </c>
      <c r="E17" s="12">
        <v>0.07</v>
      </c>
      <c r="F17" s="12">
        <v>14.54</v>
      </c>
      <c r="G17" s="12">
        <v>60.47</v>
      </c>
      <c r="H17" s="12">
        <v>0</v>
      </c>
      <c r="I17" s="19">
        <v>376</v>
      </c>
    </row>
    <row r="18" spans="1:10" ht="12" customHeight="1">
      <c r="A18" s="4"/>
      <c r="B18" s="254" t="s">
        <v>355</v>
      </c>
      <c r="C18" s="12">
        <v>20</v>
      </c>
      <c r="D18" s="12">
        <v>1.32</v>
      </c>
      <c r="E18" s="12">
        <v>0.24</v>
      </c>
      <c r="F18" s="12">
        <v>7.92</v>
      </c>
      <c r="G18" s="12">
        <v>39.6</v>
      </c>
      <c r="H18" s="16">
        <v>0</v>
      </c>
      <c r="I18" s="42" t="s">
        <v>380</v>
      </c>
      <c r="J18" s="287"/>
    </row>
    <row r="19" spans="1:10" ht="12" customHeight="1">
      <c r="A19" s="4"/>
      <c r="B19" s="280" t="s">
        <v>378</v>
      </c>
      <c r="C19" s="63" t="s">
        <v>379</v>
      </c>
      <c r="D19" s="63">
        <v>0.18</v>
      </c>
      <c r="E19" s="63">
        <v>0.01</v>
      </c>
      <c r="F19" s="63">
        <v>0.82</v>
      </c>
      <c r="G19" s="63">
        <v>4.07</v>
      </c>
      <c r="H19" s="64">
        <v>0.27</v>
      </c>
      <c r="I19" s="42" t="s">
        <v>380</v>
      </c>
      <c r="J19" s="287"/>
    </row>
    <row r="20" spans="1:9" ht="12" customHeight="1" thickBot="1">
      <c r="A20" s="4"/>
      <c r="B20" s="254" t="s">
        <v>232</v>
      </c>
      <c r="C20" s="12">
        <v>10</v>
      </c>
      <c r="D20" s="12">
        <v>0.76</v>
      </c>
      <c r="E20" s="12">
        <v>0.08</v>
      </c>
      <c r="F20" s="12">
        <v>4.9</v>
      </c>
      <c r="G20" s="12">
        <v>23.5</v>
      </c>
      <c r="H20" s="16">
        <v>0</v>
      </c>
      <c r="I20" s="42" t="s">
        <v>380</v>
      </c>
    </row>
    <row r="21" spans="1:10" ht="15" customHeight="1">
      <c r="A21" s="216" t="s">
        <v>13</v>
      </c>
      <c r="B21" s="224"/>
      <c r="C21" s="211">
        <f>C22+C23</f>
        <v>250</v>
      </c>
      <c r="D21" s="212"/>
      <c r="E21" s="212"/>
      <c r="F21" s="212"/>
      <c r="G21" s="211">
        <f>G22+G23</f>
        <v>349.86</v>
      </c>
      <c r="H21" s="212"/>
      <c r="I21" s="214"/>
      <c r="J21">
        <f>G21*100/G34</f>
        <v>16.19107561018502</v>
      </c>
    </row>
    <row r="22" spans="1:9" ht="15">
      <c r="A22" s="5" t="s">
        <v>274</v>
      </c>
      <c r="B22" s="258" t="s">
        <v>283</v>
      </c>
      <c r="C22" s="203">
        <v>190</v>
      </c>
      <c r="D22" s="203">
        <v>4.94</v>
      </c>
      <c r="E22" s="203">
        <v>4.75</v>
      </c>
      <c r="F22" s="203">
        <v>20.9</v>
      </c>
      <c r="G22" s="203">
        <v>145.3</v>
      </c>
      <c r="H22" s="204">
        <v>1.71</v>
      </c>
      <c r="I22" s="205">
        <v>420</v>
      </c>
    </row>
    <row r="23" spans="1:9" ht="15.75" thickBot="1">
      <c r="A23" s="5"/>
      <c r="B23" s="254" t="s">
        <v>202</v>
      </c>
      <c r="C23" s="12">
        <v>60</v>
      </c>
      <c r="D23" s="12">
        <v>5.13</v>
      </c>
      <c r="E23" s="12">
        <v>6.85</v>
      </c>
      <c r="F23" s="12">
        <v>30.14</v>
      </c>
      <c r="G23" s="12">
        <v>204.56</v>
      </c>
      <c r="H23" s="12">
        <v>0.26</v>
      </c>
      <c r="I23" s="19" t="s">
        <v>60</v>
      </c>
    </row>
    <row r="24" spans="1:10" ht="14.25" customHeight="1">
      <c r="A24" s="216" t="s">
        <v>14</v>
      </c>
      <c r="B24" s="224"/>
      <c r="C24" s="231">
        <f>C25+C26+C27+C28+C29+C30+C31+C32+C33</f>
        <v>562.3</v>
      </c>
      <c r="D24" s="212"/>
      <c r="E24" s="212"/>
      <c r="F24" s="212"/>
      <c r="G24" s="211">
        <f>G25+G26+G27+G28+G29+G30+G31+G32+G33</f>
        <v>570.33</v>
      </c>
      <c r="H24" s="212"/>
      <c r="I24" s="214"/>
      <c r="J24">
        <f>G24*100/G34</f>
        <v>26.394146666543257</v>
      </c>
    </row>
    <row r="25" spans="1:9" ht="24" customHeight="1">
      <c r="A25" s="4" t="s">
        <v>275</v>
      </c>
      <c r="B25" s="262" t="s">
        <v>384</v>
      </c>
      <c r="C25" s="9">
        <v>60</v>
      </c>
      <c r="D25" s="12">
        <v>2.92</v>
      </c>
      <c r="E25" s="12">
        <v>5.79</v>
      </c>
      <c r="F25" s="12">
        <v>4.44</v>
      </c>
      <c r="G25" s="12">
        <v>81.99</v>
      </c>
      <c r="H25" s="12">
        <v>1.88</v>
      </c>
      <c r="I25" s="19">
        <v>32</v>
      </c>
    </row>
    <row r="26" spans="1:9" ht="15">
      <c r="A26" s="3"/>
      <c r="B26" s="255" t="s">
        <v>203</v>
      </c>
      <c r="C26" s="12">
        <v>85</v>
      </c>
      <c r="D26" s="12">
        <v>14.35</v>
      </c>
      <c r="E26" s="12">
        <v>4.34</v>
      </c>
      <c r="F26" s="12">
        <v>5.87</v>
      </c>
      <c r="G26" s="12">
        <v>120.38</v>
      </c>
      <c r="H26" s="61">
        <v>0.65</v>
      </c>
      <c r="I26" s="19">
        <v>265</v>
      </c>
    </row>
    <row r="27" spans="1:9" ht="18" customHeight="1">
      <c r="A27" s="4"/>
      <c r="B27" s="255" t="s">
        <v>204</v>
      </c>
      <c r="C27" s="12">
        <v>145</v>
      </c>
      <c r="D27" s="12">
        <v>3.66</v>
      </c>
      <c r="E27" s="12">
        <v>1.97</v>
      </c>
      <c r="F27" s="12">
        <v>38.51</v>
      </c>
      <c r="G27" s="12">
        <v>186.38</v>
      </c>
      <c r="H27" s="61">
        <v>0</v>
      </c>
      <c r="I27" s="19">
        <v>333</v>
      </c>
    </row>
    <row r="28" spans="1:9" ht="15.75" customHeight="1">
      <c r="A28" s="4"/>
      <c r="B28" s="255" t="s">
        <v>205</v>
      </c>
      <c r="C28" s="12">
        <v>30</v>
      </c>
      <c r="D28" s="12">
        <v>0.42</v>
      </c>
      <c r="E28" s="12">
        <v>2.17</v>
      </c>
      <c r="F28" s="12">
        <v>1.69</v>
      </c>
      <c r="G28" s="12">
        <v>28.23</v>
      </c>
      <c r="H28" s="61">
        <v>0.04</v>
      </c>
      <c r="I28" s="19">
        <v>354</v>
      </c>
    </row>
    <row r="29" spans="1:9" ht="15.75" customHeight="1">
      <c r="A29" s="223"/>
      <c r="B29" s="255" t="s">
        <v>159</v>
      </c>
      <c r="C29" s="12">
        <v>180</v>
      </c>
      <c r="D29" s="12">
        <v>0.09</v>
      </c>
      <c r="E29" s="12">
        <v>0.02</v>
      </c>
      <c r="F29" s="61">
        <v>6.01</v>
      </c>
      <c r="G29" s="12">
        <v>24.55</v>
      </c>
      <c r="H29" s="16">
        <v>0.04</v>
      </c>
      <c r="I29" s="19" t="s">
        <v>58</v>
      </c>
    </row>
    <row r="30" spans="1:9" ht="15">
      <c r="A30" s="4"/>
      <c r="B30" s="254" t="s">
        <v>356</v>
      </c>
      <c r="C30" s="12">
        <v>35</v>
      </c>
      <c r="D30" s="12">
        <v>2.31</v>
      </c>
      <c r="E30" s="12">
        <v>0.42</v>
      </c>
      <c r="F30" s="12">
        <v>13.86</v>
      </c>
      <c r="G30" s="12">
        <v>69.3</v>
      </c>
      <c r="H30" s="16">
        <v>0</v>
      </c>
      <c r="I30" s="42" t="s">
        <v>380</v>
      </c>
    </row>
    <row r="31" spans="1:9" ht="14.25" customHeight="1">
      <c r="A31" s="4"/>
      <c r="B31" s="254" t="s">
        <v>357</v>
      </c>
      <c r="C31" s="12">
        <v>25</v>
      </c>
      <c r="D31" s="12">
        <v>1.9</v>
      </c>
      <c r="E31" s="12">
        <v>0.2</v>
      </c>
      <c r="F31" s="12">
        <v>12.25</v>
      </c>
      <c r="G31" s="12">
        <v>58.75</v>
      </c>
      <c r="H31" s="12">
        <v>0</v>
      </c>
      <c r="I31" s="42" t="s">
        <v>380</v>
      </c>
    </row>
    <row r="32" spans="1:9" ht="14.25" customHeight="1">
      <c r="A32" s="5"/>
      <c r="B32" s="259" t="s">
        <v>235</v>
      </c>
      <c r="C32" s="11">
        <v>0.8</v>
      </c>
      <c r="D32" s="11">
        <v>0.01</v>
      </c>
      <c r="E32" s="11">
        <v>0</v>
      </c>
      <c r="F32" s="11">
        <v>0.03</v>
      </c>
      <c r="G32" s="11">
        <v>0.16</v>
      </c>
      <c r="H32" s="11">
        <v>0.24</v>
      </c>
      <c r="I32" s="42" t="s">
        <v>380</v>
      </c>
    </row>
    <row r="33" spans="1:9" ht="14.25" customHeight="1" thickBot="1">
      <c r="A33" s="27"/>
      <c r="B33" s="275" t="s">
        <v>244</v>
      </c>
      <c r="C33" s="28">
        <v>1.5</v>
      </c>
      <c r="D33" s="28">
        <v>0.04</v>
      </c>
      <c r="E33" s="28">
        <v>0.01</v>
      </c>
      <c r="F33" s="28">
        <v>0.09</v>
      </c>
      <c r="G33" s="28">
        <v>0.59</v>
      </c>
      <c r="H33" s="28">
        <v>1.48</v>
      </c>
      <c r="I33" s="42" t="s">
        <v>380</v>
      </c>
    </row>
    <row r="34" spans="1:9" ht="30.75" customHeight="1" thickBot="1">
      <c r="A34" s="225" t="s">
        <v>17</v>
      </c>
      <c r="B34" s="226"/>
      <c r="C34" s="226"/>
      <c r="D34" s="40">
        <f>SUM(D5:D33)</f>
        <v>77.55000000000001</v>
      </c>
      <c r="E34" s="40">
        <f>SUM(E5:E33)</f>
        <v>71.81000000000002</v>
      </c>
      <c r="F34" s="40">
        <f>SUM(F5:F33)</f>
        <v>299.04999999999995</v>
      </c>
      <c r="G34" s="60">
        <f>G4+G8+G11+G21+G24</f>
        <v>2160.82</v>
      </c>
      <c r="H34" s="40">
        <f>SUM(H5:H33)</f>
        <v>67.80000000000003</v>
      </c>
      <c r="I34" s="227"/>
    </row>
    <row r="35" spans="1:9" ht="0.75" customHeight="1">
      <c r="A35" s="493"/>
      <c r="B35" s="493"/>
      <c r="C35" s="493"/>
      <c r="D35" s="493"/>
      <c r="E35" s="493"/>
      <c r="F35" s="493"/>
      <c r="G35" s="493"/>
      <c r="H35" s="493"/>
      <c r="I35" s="493"/>
    </row>
    <row r="36" spans="1:9" ht="14.25" customHeight="1">
      <c r="A36" s="485" t="s">
        <v>151</v>
      </c>
      <c r="B36" s="485"/>
      <c r="C36" s="485"/>
      <c r="D36" s="485"/>
      <c r="E36" s="485"/>
      <c r="F36" s="485"/>
      <c r="G36" s="485"/>
      <c r="H36" s="485"/>
      <c r="I36" s="485"/>
    </row>
    <row r="37" spans="1:9" ht="29.25" customHeight="1">
      <c r="A37" s="483" t="s">
        <v>359</v>
      </c>
      <c r="B37" s="484"/>
      <c r="C37" s="484"/>
      <c r="D37" s="484"/>
      <c r="E37" s="484"/>
      <c r="F37" s="484"/>
      <c r="G37" s="484"/>
      <c r="H37" s="484"/>
      <c r="I37" s="484"/>
    </row>
    <row r="41" spans="2:9" ht="15">
      <c r="B41" s="297"/>
      <c r="C41" s="298"/>
      <c r="D41" s="298"/>
      <c r="E41" s="298"/>
      <c r="F41" s="298"/>
      <c r="G41" s="298"/>
      <c r="H41" s="298"/>
      <c r="I41" s="298"/>
    </row>
  </sheetData>
  <sheetProtection/>
  <mergeCells count="10">
    <mergeCell ref="A37:I37"/>
    <mergeCell ref="A35:I35"/>
    <mergeCell ref="A36:I36"/>
    <mergeCell ref="G1:G2"/>
    <mergeCell ref="H1:H2"/>
    <mergeCell ref="I1:I2"/>
    <mergeCell ref="A1:A2"/>
    <mergeCell ref="B1:B2"/>
    <mergeCell ref="C1:C2"/>
    <mergeCell ref="D1:F1"/>
  </mergeCells>
  <printOptions/>
  <pageMargins left="0.58" right="0.51" top="0.29" bottom="0.17" header="0.17" footer="0.17"/>
  <pageSetup horizontalDpi="600" verticalDpi="600" orientation="landscape" paperSize="9" r:id="rId1"/>
  <ignoredErrors>
    <ignoredError sqref="G3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CC"/>
  </sheetPr>
  <dimension ref="A1:J3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8.57421875" style="0" customWidth="1"/>
    <col min="2" max="2" width="36.57421875" style="0" customWidth="1"/>
    <col min="4" max="4" width="9.7109375" style="0" customWidth="1"/>
    <col min="5" max="5" width="9.28125" style="0" customWidth="1"/>
    <col min="6" max="6" width="9.57421875" style="0" customWidth="1"/>
    <col min="7" max="7" width="17.421875" style="0" customWidth="1"/>
    <col min="8" max="8" width="10.421875" style="0" customWidth="1"/>
    <col min="9" max="9" width="12.28125" style="0" customWidth="1"/>
    <col min="10" max="10" width="0" style="0" hidden="1" customWidth="1"/>
  </cols>
  <sheetData>
    <row r="1" spans="1:9" ht="14.25">
      <c r="A1" s="490" t="s">
        <v>9</v>
      </c>
      <c r="B1" s="486" t="s">
        <v>7</v>
      </c>
      <c r="C1" s="486" t="s">
        <v>8</v>
      </c>
      <c r="D1" s="492" t="s">
        <v>3</v>
      </c>
      <c r="E1" s="492"/>
      <c r="F1" s="492"/>
      <c r="G1" s="486" t="s">
        <v>4</v>
      </c>
      <c r="H1" s="486" t="s">
        <v>5</v>
      </c>
      <c r="I1" s="488" t="s">
        <v>6</v>
      </c>
    </row>
    <row r="2" spans="1:9" ht="15" thickBot="1">
      <c r="A2" s="491"/>
      <c r="B2" s="487"/>
      <c r="C2" s="487"/>
      <c r="D2" s="24" t="s">
        <v>0</v>
      </c>
      <c r="E2" s="24" t="s">
        <v>1</v>
      </c>
      <c r="F2" s="24" t="s">
        <v>2</v>
      </c>
      <c r="G2" s="487"/>
      <c r="H2" s="487"/>
      <c r="I2" s="489"/>
    </row>
    <row r="3" spans="1:9" ht="15.75" thickBot="1">
      <c r="A3" s="206" t="s">
        <v>249</v>
      </c>
      <c r="B3" s="207"/>
      <c r="C3" s="207"/>
      <c r="D3" s="207"/>
      <c r="E3" s="207"/>
      <c r="F3" s="207"/>
      <c r="G3" s="207"/>
      <c r="H3" s="207"/>
      <c r="I3" s="208"/>
    </row>
    <row r="4" spans="1:10" ht="15">
      <c r="A4" s="209" t="s">
        <v>11</v>
      </c>
      <c r="B4" s="210"/>
      <c r="C4" s="211">
        <f>C5+C6+C7</f>
        <v>418</v>
      </c>
      <c r="D4" s="212"/>
      <c r="E4" s="212"/>
      <c r="F4" s="212"/>
      <c r="G4" s="228">
        <f>G5+G6+G7</f>
        <v>469.31</v>
      </c>
      <c r="H4" s="212"/>
      <c r="I4" s="214"/>
      <c r="J4">
        <f>G4*100/G33</f>
        <v>20.782021476807262</v>
      </c>
    </row>
    <row r="5" spans="1:9" ht="15">
      <c r="A5" s="3" t="s">
        <v>271</v>
      </c>
      <c r="B5" s="253" t="s">
        <v>413</v>
      </c>
      <c r="C5" s="9">
        <v>200</v>
      </c>
      <c r="D5" s="9">
        <v>7.37</v>
      </c>
      <c r="E5" s="9">
        <v>8.04</v>
      </c>
      <c r="F5" s="9">
        <v>28.74</v>
      </c>
      <c r="G5" s="9">
        <v>217.94</v>
      </c>
      <c r="H5" s="13">
        <v>1.95</v>
      </c>
      <c r="I5" s="19">
        <v>199</v>
      </c>
    </row>
    <row r="6" spans="1:9" ht="15">
      <c r="A6" s="4"/>
      <c r="B6" s="261" t="s">
        <v>197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10" ht="15">
      <c r="A7" s="4"/>
      <c r="B7" s="254" t="s">
        <v>284</v>
      </c>
      <c r="C7" s="12">
        <v>180</v>
      </c>
      <c r="D7" s="12">
        <v>4.65</v>
      </c>
      <c r="E7" s="12">
        <v>4.77</v>
      </c>
      <c r="F7" s="12">
        <v>15.64</v>
      </c>
      <c r="G7" s="12">
        <v>125.58</v>
      </c>
      <c r="H7" s="16">
        <v>1.76</v>
      </c>
      <c r="I7" s="19">
        <v>387</v>
      </c>
      <c r="J7" s="287"/>
    </row>
    <row r="8" spans="1:10" ht="15">
      <c r="A8" s="209" t="s">
        <v>153</v>
      </c>
      <c r="B8" s="88"/>
      <c r="C8" s="328">
        <v>180</v>
      </c>
      <c r="D8" s="84"/>
      <c r="E8" s="84"/>
      <c r="F8" s="84"/>
      <c r="G8" s="229">
        <f>G9</f>
        <v>67.5</v>
      </c>
      <c r="H8" s="85"/>
      <c r="I8" s="83"/>
      <c r="J8">
        <f>G8*100/G33</f>
        <v>2.989040185984723</v>
      </c>
    </row>
    <row r="9" spans="1:9" ht="15" customHeight="1">
      <c r="A9" s="79" t="s">
        <v>272</v>
      </c>
      <c r="B9" s="260" t="s">
        <v>160</v>
      </c>
      <c r="C9" s="10">
        <v>180</v>
      </c>
      <c r="D9" s="10">
        <v>0</v>
      </c>
      <c r="E9" s="10">
        <v>0</v>
      </c>
      <c r="F9" s="10">
        <v>17.1</v>
      </c>
      <c r="G9" s="10">
        <v>67.5</v>
      </c>
      <c r="H9" s="70">
        <v>18</v>
      </c>
      <c r="I9" s="69"/>
    </row>
    <row r="10" spans="1:10" ht="15">
      <c r="A10" s="230" t="s">
        <v>12</v>
      </c>
      <c r="B10" s="217"/>
      <c r="C10" s="218">
        <f>C11+C12+C13+C14+C15+C16+2.7+C18+C19</f>
        <v>722.7</v>
      </c>
      <c r="D10" s="210"/>
      <c r="E10" s="210"/>
      <c r="F10" s="210"/>
      <c r="G10" s="218">
        <f>G11+G12+G13+G14+G15+G16+G17+G18+G19</f>
        <v>889.44</v>
      </c>
      <c r="H10" s="210"/>
      <c r="I10" s="220"/>
      <c r="J10">
        <f>G10*100/G33</f>
        <v>39.38625041514447</v>
      </c>
    </row>
    <row r="11" spans="1:9" ht="13.5" customHeight="1">
      <c r="A11" s="221" t="s">
        <v>273</v>
      </c>
      <c r="B11" s="260" t="s">
        <v>385</v>
      </c>
      <c r="C11" s="9">
        <v>60</v>
      </c>
      <c r="D11" s="9">
        <v>0.88</v>
      </c>
      <c r="E11" s="9">
        <v>3.06</v>
      </c>
      <c r="F11" s="9">
        <v>5.14</v>
      </c>
      <c r="G11" s="9">
        <v>51.5</v>
      </c>
      <c r="H11" s="18">
        <v>2.1</v>
      </c>
      <c r="I11" s="23">
        <v>33</v>
      </c>
    </row>
    <row r="12" spans="1:9" ht="25.5" customHeight="1">
      <c r="A12" s="222"/>
      <c r="B12" s="260" t="s">
        <v>386</v>
      </c>
      <c r="C12" s="12">
        <v>200</v>
      </c>
      <c r="D12" s="12">
        <v>8.7</v>
      </c>
      <c r="E12" s="12">
        <v>8.72</v>
      </c>
      <c r="F12" s="12">
        <v>20.21</v>
      </c>
      <c r="G12" s="12">
        <v>195.11</v>
      </c>
      <c r="H12" s="17">
        <v>12.6</v>
      </c>
      <c r="I12" s="19">
        <v>106</v>
      </c>
    </row>
    <row r="13" spans="1:9" ht="16.5" customHeight="1">
      <c r="A13" s="223"/>
      <c r="B13" s="266" t="s">
        <v>282</v>
      </c>
      <c r="C13" s="12">
        <v>80</v>
      </c>
      <c r="D13" s="196">
        <v>19.48</v>
      </c>
      <c r="E13" s="12">
        <v>21.32</v>
      </c>
      <c r="F13" s="12">
        <v>8.2</v>
      </c>
      <c r="G13" s="12">
        <v>306.02</v>
      </c>
      <c r="H13" s="12">
        <v>1.99</v>
      </c>
      <c r="I13" s="19">
        <v>308</v>
      </c>
    </row>
    <row r="14" spans="1:9" ht="27" customHeight="1">
      <c r="A14" s="223"/>
      <c r="B14" s="255" t="s">
        <v>226</v>
      </c>
      <c r="C14" s="12">
        <v>130</v>
      </c>
      <c r="D14" s="12">
        <v>3.46</v>
      </c>
      <c r="E14" s="12">
        <v>2.64</v>
      </c>
      <c r="F14" s="12">
        <v>21.05</v>
      </c>
      <c r="G14" s="12">
        <v>149.47</v>
      </c>
      <c r="H14" s="61">
        <v>17.24</v>
      </c>
      <c r="I14" s="19">
        <v>163</v>
      </c>
    </row>
    <row r="15" spans="1:10" ht="14.25" customHeight="1">
      <c r="A15" s="4"/>
      <c r="B15" s="266" t="s">
        <v>206</v>
      </c>
      <c r="C15" s="12">
        <v>200</v>
      </c>
      <c r="D15" s="196">
        <v>0.21</v>
      </c>
      <c r="E15" s="12">
        <v>0.08</v>
      </c>
      <c r="F15" s="12">
        <v>18.48</v>
      </c>
      <c r="G15" s="12">
        <v>76.87</v>
      </c>
      <c r="H15" s="12">
        <v>24.4</v>
      </c>
      <c r="I15" s="21">
        <v>396</v>
      </c>
      <c r="J15" s="287"/>
    </row>
    <row r="16" spans="1:9" ht="14.25" customHeight="1">
      <c r="A16" s="4"/>
      <c r="B16" s="254" t="s">
        <v>207</v>
      </c>
      <c r="C16" s="12">
        <v>30</v>
      </c>
      <c r="D16" s="12">
        <v>1.98</v>
      </c>
      <c r="E16" s="12">
        <v>0.36</v>
      </c>
      <c r="F16" s="12">
        <v>11.88</v>
      </c>
      <c r="G16" s="12">
        <v>59.4</v>
      </c>
      <c r="H16" s="16">
        <v>0</v>
      </c>
      <c r="I16" s="42" t="s">
        <v>380</v>
      </c>
    </row>
    <row r="17" spans="1:9" ht="14.25" customHeight="1">
      <c r="A17" s="79"/>
      <c r="B17" s="280" t="s">
        <v>378</v>
      </c>
      <c r="C17" s="63" t="s">
        <v>379</v>
      </c>
      <c r="D17" s="63">
        <v>0.18</v>
      </c>
      <c r="E17" s="63">
        <v>0.01</v>
      </c>
      <c r="F17" s="63">
        <v>0.82</v>
      </c>
      <c r="G17" s="63">
        <v>4.07</v>
      </c>
      <c r="H17" s="64">
        <v>0.27</v>
      </c>
      <c r="I17" s="42" t="s">
        <v>380</v>
      </c>
    </row>
    <row r="18" spans="1:9" ht="25.5" customHeight="1">
      <c r="A18" s="79"/>
      <c r="B18" s="330" t="s">
        <v>390</v>
      </c>
      <c r="C18" s="63">
        <v>10</v>
      </c>
      <c r="D18" s="63">
        <v>0.76</v>
      </c>
      <c r="E18" s="63">
        <v>0.08</v>
      </c>
      <c r="F18" s="63">
        <v>4.9</v>
      </c>
      <c r="G18" s="63">
        <v>23.5</v>
      </c>
      <c r="H18" s="64">
        <v>0</v>
      </c>
      <c r="I18" s="42" t="s">
        <v>380</v>
      </c>
    </row>
    <row r="19" spans="1:9" ht="14.25" customHeight="1" thickBot="1">
      <c r="A19" s="27"/>
      <c r="B19" s="264" t="s">
        <v>232</v>
      </c>
      <c r="C19" s="78">
        <v>10</v>
      </c>
      <c r="D19" s="78">
        <v>0.76</v>
      </c>
      <c r="E19" s="78">
        <v>0.08</v>
      </c>
      <c r="F19" s="78">
        <v>4.9</v>
      </c>
      <c r="G19" s="78">
        <v>23.5</v>
      </c>
      <c r="H19" s="195">
        <v>0</v>
      </c>
      <c r="I19" s="42" t="s">
        <v>380</v>
      </c>
    </row>
    <row r="20" spans="1:10" ht="15">
      <c r="A20" s="230" t="s">
        <v>13</v>
      </c>
      <c r="B20" s="217"/>
      <c r="C20" s="218">
        <f>C21+C23+100</f>
        <v>310</v>
      </c>
      <c r="D20" s="210"/>
      <c r="E20" s="210"/>
      <c r="F20" s="210"/>
      <c r="G20" s="234">
        <f>G21+G22+G23</f>
        <v>324.05</v>
      </c>
      <c r="H20" s="210"/>
      <c r="I20" s="220"/>
      <c r="J20">
        <f>G20*100/G33</f>
        <v>14.34960699656814</v>
      </c>
    </row>
    <row r="21" spans="1:9" ht="15">
      <c r="A21" s="5" t="s">
        <v>274</v>
      </c>
      <c r="B21" s="259" t="s">
        <v>250</v>
      </c>
      <c r="C21" s="11">
        <v>180</v>
      </c>
      <c r="D21" s="11">
        <v>5.9</v>
      </c>
      <c r="E21" s="11">
        <v>4.5</v>
      </c>
      <c r="F21" s="11">
        <v>20.34</v>
      </c>
      <c r="G21" s="202">
        <v>145.8</v>
      </c>
      <c r="H21" s="15">
        <v>1.08</v>
      </c>
      <c r="I21" s="22">
        <v>401</v>
      </c>
    </row>
    <row r="22" spans="1:9" ht="15">
      <c r="A22" s="5"/>
      <c r="B22" s="255" t="s">
        <v>342</v>
      </c>
      <c r="C22" s="12" t="s">
        <v>343</v>
      </c>
      <c r="D22" s="12">
        <v>0.9</v>
      </c>
      <c r="E22" s="12">
        <v>0.2</v>
      </c>
      <c r="F22" s="12">
        <v>8.14</v>
      </c>
      <c r="G22" s="61">
        <v>43.22</v>
      </c>
      <c r="H22" s="16">
        <v>60.3</v>
      </c>
      <c r="I22" s="19">
        <v>386</v>
      </c>
    </row>
    <row r="23" spans="1:9" ht="15.75" thickBot="1">
      <c r="A23" s="5"/>
      <c r="B23" s="258" t="s">
        <v>208</v>
      </c>
      <c r="C23" s="9">
        <v>30</v>
      </c>
      <c r="D23" s="9">
        <v>2.59</v>
      </c>
      <c r="E23" s="9">
        <v>4.75</v>
      </c>
      <c r="F23" s="9">
        <v>20.21</v>
      </c>
      <c r="G23" s="9">
        <v>135.03</v>
      </c>
      <c r="H23" s="13">
        <v>0.03</v>
      </c>
      <c r="I23" s="23">
        <v>491</v>
      </c>
    </row>
    <row r="24" spans="1:10" ht="15">
      <c r="A24" s="216" t="s">
        <v>14</v>
      </c>
      <c r="B24" s="224"/>
      <c r="C24" s="231">
        <f>C25+C26+C27+C28+C29+C30+C31+C32</f>
        <v>482.3</v>
      </c>
      <c r="D24" s="212"/>
      <c r="E24" s="212"/>
      <c r="F24" s="212"/>
      <c r="G24" s="228">
        <f>G25+G26+G27+G28+G29+G30+G31+G32</f>
        <v>507.95</v>
      </c>
      <c r="H24" s="212"/>
      <c r="I24" s="214"/>
      <c r="J24">
        <f>G24*100/G33</f>
        <v>22.493080925495406</v>
      </c>
    </row>
    <row r="25" spans="1:9" ht="15">
      <c r="A25" s="4" t="s">
        <v>275</v>
      </c>
      <c r="B25" s="256" t="s">
        <v>161</v>
      </c>
      <c r="C25" s="12">
        <v>50</v>
      </c>
      <c r="D25" s="12">
        <v>0.67</v>
      </c>
      <c r="E25" s="12">
        <v>3.05</v>
      </c>
      <c r="F25" s="12">
        <v>3.53</v>
      </c>
      <c r="G25" s="12">
        <v>44.89</v>
      </c>
      <c r="H25" s="12">
        <v>2.56</v>
      </c>
      <c r="I25" s="19">
        <v>42</v>
      </c>
    </row>
    <row r="26" spans="1:9" ht="14.25" customHeight="1">
      <c r="A26" s="4"/>
      <c r="B26" s="255" t="s">
        <v>269</v>
      </c>
      <c r="C26" s="12">
        <v>150</v>
      </c>
      <c r="D26" s="12">
        <v>19.27</v>
      </c>
      <c r="E26" s="12">
        <v>7.75</v>
      </c>
      <c r="F26" s="12">
        <v>30.1</v>
      </c>
      <c r="G26" s="12">
        <v>268.39</v>
      </c>
      <c r="H26" s="16">
        <v>0.51</v>
      </c>
      <c r="I26" s="19">
        <v>245</v>
      </c>
    </row>
    <row r="27" spans="1:10" ht="14.25" customHeight="1">
      <c r="A27" s="223"/>
      <c r="B27" s="255" t="s">
        <v>210</v>
      </c>
      <c r="C27" s="12">
        <v>50</v>
      </c>
      <c r="D27" s="12">
        <v>0.17</v>
      </c>
      <c r="E27" s="12">
        <v>0.07</v>
      </c>
      <c r="F27" s="12">
        <v>14.22</v>
      </c>
      <c r="G27" s="12">
        <v>59.35</v>
      </c>
      <c r="H27" s="17">
        <v>20.74</v>
      </c>
      <c r="I27" s="19">
        <v>378</v>
      </c>
      <c r="J27" s="287"/>
    </row>
    <row r="28" spans="1:9" ht="14.25" customHeight="1">
      <c r="A28" s="223"/>
      <c r="B28" s="255" t="s">
        <v>159</v>
      </c>
      <c r="C28" s="12">
        <v>180</v>
      </c>
      <c r="D28" s="12">
        <v>0.09</v>
      </c>
      <c r="E28" s="12">
        <v>0.02</v>
      </c>
      <c r="F28" s="61">
        <v>6.01</v>
      </c>
      <c r="G28" s="12">
        <v>24.55</v>
      </c>
      <c r="H28" s="16">
        <v>0.04</v>
      </c>
      <c r="I28" s="19" t="s">
        <v>58</v>
      </c>
    </row>
    <row r="29" spans="1:9" ht="14.25" customHeight="1">
      <c r="A29" s="4"/>
      <c r="B29" s="254" t="s">
        <v>354</v>
      </c>
      <c r="C29" s="326">
        <v>30</v>
      </c>
      <c r="D29" s="326">
        <v>2.25</v>
      </c>
      <c r="E29" s="326">
        <v>0.87</v>
      </c>
      <c r="F29" s="326">
        <v>15.42</v>
      </c>
      <c r="G29" s="326">
        <v>78.6</v>
      </c>
      <c r="H29" s="326">
        <v>0</v>
      </c>
      <c r="I29" s="42" t="s">
        <v>380</v>
      </c>
    </row>
    <row r="30" spans="1:9" ht="14.25" customHeight="1">
      <c r="A30" s="5"/>
      <c r="B30" s="259" t="s">
        <v>235</v>
      </c>
      <c r="C30" s="11">
        <v>0.8</v>
      </c>
      <c r="D30" s="11">
        <v>0.01</v>
      </c>
      <c r="E30" s="11">
        <v>0</v>
      </c>
      <c r="F30" s="11">
        <v>0.03</v>
      </c>
      <c r="G30" s="11">
        <v>0.16</v>
      </c>
      <c r="H30" s="11">
        <v>0.24</v>
      </c>
      <c r="I30" s="42" t="s">
        <v>380</v>
      </c>
    </row>
    <row r="31" spans="1:9" ht="14.25" customHeight="1" thickBot="1">
      <c r="A31" s="296"/>
      <c r="B31" s="275" t="s">
        <v>244</v>
      </c>
      <c r="C31" s="28">
        <v>1.5</v>
      </c>
      <c r="D31" s="28">
        <v>0.04</v>
      </c>
      <c r="E31" s="28">
        <v>0.01</v>
      </c>
      <c r="F31" s="28">
        <v>0.09</v>
      </c>
      <c r="G31" s="28">
        <v>0.59</v>
      </c>
      <c r="H31" s="28">
        <v>1.48</v>
      </c>
      <c r="I31" s="42" t="s">
        <v>380</v>
      </c>
    </row>
    <row r="32" spans="1:9" ht="14.25" customHeight="1" thickBot="1">
      <c r="A32" s="27"/>
      <c r="B32" s="280" t="s">
        <v>286</v>
      </c>
      <c r="C32" s="63">
        <v>20</v>
      </c>
      <c r="D32" s="63">
        <v>2.54</v>
      </c>
      <c r="E32" s="63">
        <v>2.3</v>
      </c>
      <c r="F32" s="63">
        <v>0.14</v>
      </c>
      <c r="G32" s="63">
        <v>31.42</v>
      </c>
      <c r="H32" s="64">
        <v>0</v>
      </c>
      <c r="I32" s="281">
        <v>227</v>
      </c>
    </row>
    <row r="33" spans="1:9" ht="24" customHeight="1" thickBot="1">
      <c r="A33" s="225" t="s">
        <v>18</v>
      </c>
      <c r="B33" s="226"/>
      <c r="C33" s="226"/>
      <c r="D33" s="40">
        <f>SUM(D5:D32)</f>
        <v>86.93000000000002</v>
      </c>
      <c r="E33" s="40">
        <f>SUM(E5:E32)</f>
        <v>79.04999999999998</v>
      </c>
      <c r="F33" s="40">
        <f>SUM(F5:F32)</f>
        <v>288.18999999999994</v>
      </c>
      <c r="G33" s="60">
        <f>G4+G8+G10+G20+G24</f>
        <v>2258.25</v>
      </c>
      <c r="H33" s="40">
        <f>SUM(H5:H32)</f>
        <v>167.35999999999999</v>
      </c>
      <c r="I33" s="227"/>
    </row>
    <row r="34" spans="1:9" ht="12.75" hidden="1">
      <c r="A34" s="494"/>
      <c r="B34" s="494"/>
      <c r="C34" s="494"/>
      <c r="D34" s="494"/>
      <c r="E34" s="494"/>
      <c r="F34" s="494"/>
      <c r="G34" s="494"/>
      <c r="H34" s="494"/>
      <c r="I34" s="494"/>
    </row>
    <row r="35" spans="1:9" ht="15.75">
      <c r="A35" s="485" t="s">
        <v>151</v>
      </c>
      <c r="B35" s="485"/>
      <c r="C35" s="485"/>
      <c r="D35" s="485"/>
      <c r="E35" s="485"/>
      <c r="F35" s="485"/>
      <c r="G35" s="485"/>
      <c r="H35" s="485"/>
      <c r="I35" s="485"/>
    </row>
    <row r="36" spans="1:9" ht="13.5" customHeight="1">
      <c r="A36" s="483" t="s">
        <v>359</v>
      </c>
      <c r="B36" s="484"/>
      <c r="C36" s="484"/>
      <c r="D36" s="484"/>
      <c r="E36" s="484"/>
      <c r="F36" s="484"/>
      <c r="G36" s="484"/>
      <c r="H36" s="484"/>
      <c r="I36" s="484"/>
    </row>
    <row r="39" spans="2:9" ht="15">
      <c r="B39" s="297"/>
      <c r="C39" s="298"/>
      <c r="D39" s="298"/>
      <c r="E39" s="298"/>
      <c r="F39" s="298"/>
      <c r="G39" s="298"/>
      <c r="H39" s="298"/>
      <c r="I39" s="298"/>
    </row>
  </sheetData>
  <sheetProtection/>
  <mergeCells count="10">
    <mergeCell ref="A36:I36"/>
    <mergeCell ref="A34:I34"/>
    <mergeCell ref="A35:I35"/>
    <mergeCell ref="G1:G2"/>
    <mergeCell ref="H1:H2"/>
    <mergeCell ref="I1:I2"/>
    <mergeCell ref="A1:A2"/>
    <mergeCell ref="B1:B2"/>
    <mergeCell ref="C1:C2"/>
    <mergeCell ref="D1:F1"/>
  </mergeCells>
  <printOptions/>
  <pageMargins left="0.69" right="0.75" top="0.46" bottom="0.22" header="0.17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1:J35"/>
  <sheetViews>
    <sheetView zoomScalePageLayoutView="0" workbookViewId="0" topLeftCell="A1">
      <selection activeCell="B12" sqref="B12:I12"/>
    </sheetView>
  </sheetViews>
  <sheetFormatPr defaultColWidth="9.140625" defaultRowHeight="12.75"/>
  <cols>
    <col min="1" max="1" width="21.7109375" style="0" customWidth="1"/>
    <col min="2" max="2" width="39.8515625" style="0" customWidth="1"/>
    <col min="3" max="3" width="8.421875" style="0" customWidth="1"/>
    <col min="7" max="7" width="17.28125" style="0" customWidth="1"/>
    <col min="8" max="8" width="11.140625" style="0" customWidth="1"/>
    <col min="9" max="9" width="10.421875" style="0" customWidth="1"/>
    <col min="10" max="10" width="0" style="0" hidden="1" customWidth="1"/>
  </cols>
  <sheetData>
    <row r="1" spans="1:9" ht="14.25">
      <c r="A1" s="490" t="s">
        <v>9</v>
      </c>
      <c r="B1" s="486" t="s">
        <v>7</v>
      </c>
      <c r="C1" s="486" t="s">
        <v>8</v>
      </c>
      <c r="D1" s="492" t="s">
        <v>3</v>
      </c>
      <c r="E1" s="492"/>
      <c r="F1" s="492"/>
      <c r="G1" s="486" t="s">
        <v>4</v>
      </c>
      <c r="H1" s="486" t="s">
        <v>5</v>
      </c>
      <c r="I1" s="488" t="s">
        <v>6</v>
      </c>
    </row>
    <row r="2" spans="1:9" ht="15" thickBot="1">
      <c r="A2" s="491"/>
      <c r="B2" s="487"/>
      <c r="C2" s="487"/>
      <c r="D2" s="24" t="s">
        <v>0</v>
      </c>
      <c r="E2" s="24" t="s">
        <v>1</v>
      </c>
      <c r="F2" s="24" t="s">
        <v>2</v>
      </c>
      <c r="G2" s="487"/>
      <c r="H2" s="487"/>
      <c r="I2" s="489"/>
    </row>
    <row r="3" spans="1:9" ht="15" customHeight="1" thickBot="1">
      <c r="A3" s="206" t="s">
        <v>20</v>
      </c>
      <c r="B3" s="207"/>
      <c r="C3" s="207"/>
      <c r="D3" s="207"/>
      <c r="E3" s="207"/>
      <c r="F3" s="207"/>
      <c r="G3" s="207"/>
      <c r="H3" s="207"/>
      <c r="I3" s="208"/>
    </row>
    <row r="4" spans="1:10" ht="15">
      <c r="A4" s="209" t="s">
        <v>11</v>
      </c>
      <c r="B4" s="210"/>
      <c r="C4" s="211">
        <f>C5+C6+C7</f>
        <v>403</v>
      </c>
      <c r="D4" s="212"/>
      <c r="E4" s="212"/>
      <c r="F4" s="212"/>
      <c r="G4" s="211">
        <f>G5+G6+G7</f>
        <v>385.71000000000004</v>
      </c>
      <c r="H4" s="212"/>
      <c r="I4" s="214"/>
      <c r="J4">
        <f>G4*100/G31</f>
        <v>18.852459016393443</v>
      </c>
    </row>
    <row r="5" spans="1:9" ht="15.75" customHeight="1">
      <c r="A5" s="3" t="s">
        <v>271</v>
      </c>
      <c r="B5" s="253" t="s">
        <v>377</v>
      </c>
      <c r="C5" s="9">
        <v>185</v>
      </c>
      <c r="D5" s="9">
        <v>13.37</v>
      </c>
      <c r="E5" s="9">
        <v>13.75</v>
      </c>
      <c r="F5" s="9">
        <v>5.76</v>
      </c>
      <c r="G5" s="50">
        <v>202.37</v>
      </c>
      <c r="H5" s="13">
        <v>1.43</v>
      </c>
      <c r="I5" s="19">
        <v>229</v>
      </c>
    </row>
    <row r="6" spans="1:9" ht="15" customHeight="1">
      <c r="A6" s="3"/>
      <c r="B6" s="261" t="s">
        <v>197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9" ht="15.75" thickBot="1">
      <c r="A7" s="235"/>
      <c r="B7" s="264" t="s">
        <v>211</v>
      </c>
      <c r="C7" s="78">
        <v>180</v>
      </c>
      <c r="D7" s="78">
        <v>1.69</v>
      </c>
      <c r="E7" s="78">
        <v>1.78</v>
      </c>
      <c r="F7" s="78">
        <v>8.6</v>
      </c>
      <c r="G7" s="78">
        <v>57.55</v>
      </c>
      <c r="H7" s="195">
        <v>0.76</v>
      </c>
      <c r="I7" s="265" t="s">
        <v>68</v>
      </c>
    </row>
    <row r="8" spans="1:10" ht="15">
      <c r="A8" s="209" t="s">
        <v>153</v>
      </c>
      <c r="B8" s="88"/>
      <c r="C8" s="328">
        <v>300</v>
      </c>
      <c r="D8" s="198"/>
      <c r="E8" s="198"/>
      <c r="F8" s="199"/>
      <c r="G8" s="313">
        <f>G9+G10</f>
        <v>131.35000000000002</v>
      </c>
      <c r="H8" s="200"/>
      <c r="I8" s="201"/>
      <c r="J8">
        <f>G8*100/G31</f>
        <v>6.42003186799222</v>
      </c>
    </row>
    <row r="9" spans="1:9" ht="15">
      <c r="A9" s="79" t="s">
        <v>272</v>
      </c>
      <c r="B9" s="255" t="s">
        <v>382</v>
      </c>
      <c r="C9" s="12" t="s">
        <v>383</v>
      </c>
      <c r="D9" s="12">
        <v>0.4</v>
      </c>
      <c r="E9" s="12">
        <v>0.3</v>
      </c>
      <c r="F9" s="12">
        <v>10.29</v>
      </c>
      <c r="G9" s="61">
        <v>46.95</v>
      </c>
      <c r="H9" s="16">
        <v>5</v>
      </c>
      <c r="I9" s="19">
        <v>386</v>
      </c>
    </row>
    <row r="10" spans="1:9" ht="15.75" thickBot="1">
      <c r="A10" s="301"/>
      <c r="B10" s="264" t="s">
        <v>237</v>
      </c>
      <c r="C10" s="78">
        <v>200</v>
      </c>
      <c r="D10" s="78">
        <v>1</v>
      </c>
      <c r="E10" s="78">
        <v>0</v>
      </c>
      <c r="F10" s="78">
        <v>20.2</v>
      </c>
      <c r="G10" s="78">
        <v>84.4</v>
      </c>
      <c r="H10" s="78">
        <v>6</v>
      </c>
      <c r="I10" s="68">
        <v>418</v>
      </c>
    </row>
    <row r="11" spans="1:10" ht="15">
      <c r="A11" s="230" t="s">
        <v>12</v>
      </c>
      <c r="B11" s="217"/>
      <c r="C11" s="218">
        <f>C12+C13+C14+C15+C16+C17+2.7+C19</f>
        <v>702.7</v>
      </c>
      <c r="D11" s="210"/>
      <c r="E11" s="210"/>
      <c r="F11" s="210"/>
      <c r="G11" s="218">
        <f>G12+G13+G14+G15+G16+G17+G18+G19</f>
        <v>763.54</v>
      </c>
      <c r="H11" s="210"/>
      <c r="I11" s="220"/>
      <c r="J11">
        <f>G11*100/G31</f>
        <v>37.31976499799603</v>
      </c>
    </row>
    <row r="12" spans="1:9" ht="15">
      <c r="A12" s="221" t="s">
        <v>273</v>
      </c>
      <c r="B12" s="253" t="s">
        <v>387</v>
      </c>
      <c r="C12" s="9">
        <v>60</v>
      </c>
      <c r="D12" s="9">
        <v>0.8</v>
      </c>
      <c r="E12" s="9">
        <v>2.06</v>
      </c>
      <c r="F12" s="9">
        <v>4.72</v>
      </c>
      <c r="G12" s="9">
        <v>41.4</v>
      </c>
      <c r="H12" s="18">
        <v>2.49</v>
      </c>
      <c r="I12" s="23">
        <v>54</v>
      </c>
    </row>
    <row r="13" spans="1:9" ht="30">
      <c r="A13" s="223"/>
      <c r="B13" s="263" t="s">
        <v>199</v>
      </c>
      <c r="C13" s="12">
        <v>200</v>
      </c>
      <c r="D13" s="12">
        <v>6.82</v>
      </c>
      <c r="E13" s="12">
        <v>6.71</v>
      </c>
      <c r="F13" s="12">
        <v>17.8</v>
      </c>
      <c r="G13" s="12">
        <v>159.17</v>
      </c>
      <c r="H13" s="61">
        <v>9.93</v>
      </c>
      <c r="I13" s="19">
        <v>88</v>
      </c>
    </row>
    <row r="14" spans="1:9" ht="15.75" customHeight="1">
      <c r="A14" s="223"/>
      <c r="B14" s="255" t="s">
        <v>278</v>
      </c>
      <c r="C14" s="12">
        <v>80</v>
      </c>
      <c r="D14" s="12">
        <v>23.46</v>
      </c>
      <c r="E14" s="12">
        <v>14.18</v>
      </c>
      <c r="F14" s="12">
        <v>11.95</v>
      </c>
      <c r="G14" s="12">
        <v>271.19</v>
      </c>
      <c r="H14" s="16">
        <v>43.01</v>
      </c>
      <c r="I14" s="19">
        <v>387</v>
      </c>
    </row>
    <row r="15" spans="1:9" ht="15.75" customHeight="1">
      <c r="A15" s="223"/>
      <c r="B15" s="255" t="s">
        <v>280</v>
      </c>
      <c r="C15" s="12">
        <v>130</v>
      </c>
      <c r="D15" s="12">
        <v>3.37</v>
      </c>
      <c r="E15" s="12">
        <v>2.13</v>
      </c>
      <c r="F15" s="12">
        <v>35.54</v>
      </c>
      <c r="G15" s="12">
        <v>174.8</v>
      </c>
      <c r="H15" s="16">
        <v>0</v>
      </c>
      <c r="I15" s="19">
        <v>333</v>
      </c>
    </row>
    <row r="16" spans="1:9" ht="14.25" customHeight="1">
      <c r="A16" s="197"/>
      <c r="B16" s="257" t="s">
        <v>164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9" ht="15">
      <c r="A17" s="197"/>
      <c r="B17" s="254" t="s">
        <v>355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6">
        <v>0</v>
      </c>
      <c r="I17" s="42" t="s">
        <v>380</v>
      </c>
    </row>
    <row r="18" spans="1:9" ht="15">
      <c r="A18" s="327"/>
      <c r="B18" s="280" t="s">
        <v>378</v>
      </c>
      <c r="C18" s="63" t="s">
        <v>379</v>
      </c>
      <c r="D18" s="63">
        <v>0.18</v>
      </c>
      <c r="E18" s="63">
        <v>0.01</v>
      </c>
      <c r="F18" s="63">
        <v>0.82</v>
      </c>
      <c r="G18" s="63">
        <v>4.07</v>
      </c>
      <c r="H18" s="64">
        <v>0.27</v>
      </c>
      <c r="I18" s="42" t="s">
        <v>380</v>
      </c>
    </row>
    <row r="19" spans="1:9" ht="15.75" thickBot="1">
      <c r="A19" s="235"/>
      <c r="B19" s="264" t="s">
        <v>232</v>
      </c>
      <c r="C19" s="78">
        <v>10</v>
      </c>
      <c r="D19" s="78">
        <v>0.76</v>
      </c>
      <c r="E19" s="78">
        <v>0.08</v>
      </c>
      <c r="F19" s="78">
        <v>4.9</v>
      </c>
      <c r="G19" s="78">
        <v>23.5</v>
      </c>
      <c r="H19" s="195">
        <v>0</v>
      </c>
      <c r="I19" s="42" t="s">
        <v>380</v>
      </c>
    </row>
    <row r="20" spans="1:10" ht="13.5" customHeight="1">
      <c r="A20" s="230" t="s">
        <v>13</v>
      </c>
      <c r="B20" s="217"/>
      <c r="C20" s="218">
        <f>C21+C22</f>
        <v>250</v>
      </c>
      <c r="D20" s="210"/>
      <c r="E20" s="210"/>
      <c r="F20" s="210"/>
      <c r="G20" s="218">
        <f>G21+G22</f>
        <v>309.25</v>
      </c>
      <c r="H20" s="210"/>
      <c r="I20" s="220"/>
      <c r="J20">
        <f>G20*100/G31</f>
        <v>15.115301523993862</v>
      </c>
    </row>
    <row r="21" spans="1:9" ht="15">
      <c r="A21" s="5" t="s">
        <v>274</v>
      </c>
      <c r="B21" s="258" t="s">
        <v>285</v>
      </c>
      <c r="C21" s="9">
        <v>190</v>
      </c>
      <c r="D21" s="9">
        <v>5.51</v>
      </c>
      <c r="E21" s="9">
        <v>4.75</v>
      </c>
      <c r="F21" s="9">
        <v>7.6</v>
      </c>
      <c r="G21" s="9">
        <v>100.7</v>
      </c>
      <c r="H21" s="13">
        <v>1.33</v>
      </c>
      <c r="I21" s="23">
        <v>401</v>
      </c>
    </row>
    <row r="22" spans="1:9" ht="15.75" thickBot="1">
      <c r="A22" s="235"/>
      <c r="B22" s="271" t="s">
        <v>213</v>
      </c>
      <c r="C22" s="78">
        <v>60</v>
      </c>
      <c r="D22" s="78">
        <v>5.13</v>
      </c>
      <c r="E22" s="78">
        <v>6.85</v>
      </c>
      <c r="F22" s="78">
        <v>31.14</v>
      </c>
      <c r="G22" s="78">
        <v>208.55</v>
      </c>
      <c r="H22" s="195">
        <v>0.26</v>
      </c>
      <c r="I22" s="68">
        <v>460</v>
      </c>
    </row>
    <row r="23" spans="1:10" ht="13.5" customHeight="1">
      <c r="A23" s="230" t="s">
        <v>14</v>
      </c>
      <c r="B23" s="217"/>
      <c r="C23" s="234">
        <f>C24+C25+C26+C27+C28+C29+C30</f>
        <v>511.5</v>
      </c>
      <c r="D23" s="210"/>
      <c r="E23" s="210"/>
      <c r="F23" s="210"/>
      <c r="G23" s="218">
        <f>G24+G25+G26+G27+G28+G29+G30</f>
        <v>456.09</v>
      </c>
      <c r="H23" s="210"/>
      <c r="I23" s="220"/>
      <c r="J23">
        <f>G23*100/G31</f>
        <v>22.292442593624447</v>
      </c>
    </row>
    <row r="24" spans="1:9" ht="15" customHeight="1">
      <c r="A24" s="4" t="s">
        <v>275</v>
      </c>
      <c r="B24" s="260" t="s">
        <v>260</v>
      </c>
      <c r="C24" s="9">
        <v>60</v>
      </c>
      <c r="D24" s="9">
        <v>0.98</v>
      </c>
      <c r="E24" s="9">
        <v>3.06</v>
      </c>
      <c r="F24" s="9">
        <v>3.81</v>
      </c>
      <c r="G24" s="9">
        <v>47.48</v>
      </c>
      <c r="H24" s="18">
        <v>9.67</v>
      </c>
      <c r="I24" s="23">
        <v>21</v>
      </c>
    </row>
    <row r="25" spans="1:9" ht="30" customHeight="1">
      <c r="A25" s="223"/>
      <c r="B25" s="255" t="s">
        <v>236</v>
      </c>
      <c r="C25" s="12">
        <v>80</v>
      </c>
      <c r="D25" s="12">
        <v>13.42</v>
      </c>
      <c r="E25" s="12">
        <v>5.4</v>
      </c>
      <c r="F25" s="12">
        <v>8.05</v>
      </c>
      <c r="G25" s="12">
        <v>135.96</v>
      </c>
      <c r="H25" s="17">
        <v>0.52</v>
      </c>
      <c r="I25" s="19" t="s">
        <v>62</v>
      </c>
    </row>
    <row r="26" spans="1:9" ht="15">
      <c r="A26" s="223"/>
      <c r="B26" s="266" t="s">
        <v>277</v>
      </c>
      <c r="C26" s="12">
        <v>130</v>
      </c>
      <c r="D26" s="196">
        <v>2.94</v>
      </c>
      <c r="E26" s="12">
        <v>2.66</v>
      </c>
      <c r="F26" s="12">
        <v>19.25</v>
      </c>
      <c r="G26" s="12">
        <v>113.09</v>
      </c>
      <c r="H26" s="12">
        <v>16.41</v>
      </c>
      <c r="I26" s="19">
        <v>339</v>
      </c>
    </row>
    <row r="27" spans="1:9" ht="15.75" customHeight="1">
      <c r="A27" s="197"/>
      <c r="B27" s="254" t="s">
        <v>166</v>
      </c>
      <c r="C27" s="12">
        <v>180</v>
      </c>
      <c r="D27" s="12">
        <v>0.15</v>
      </c>
      <c r="E27" s="12">
        <v>0.03</v>
      </c>
      <c r="F27" s="12">
        <v>7.22</v>
      </c>
      <c r="G27" s="12">
        <v>30.92</v>
      </c>
      <c r="H27" s="16">
        <v>2.84</v>
      </c>
      <c r="I27" s="19" t="s">
        <v>57</v>
      </c>
    </row>
    <row r="28" spans="1:9" ht="15.75" customHeight="1">
      <c r="A28" s="197"/>
      <c r="B28" s="254" t="s">
        <v>356</v>
      </c>
      <c r="C28" s="12">
        <v>35</v>
      </c>
      <c r="D28" s="12">
        <v>2.31</v>
      </c>
      <c r="E28" s="12">
        <v>0.42</v>
      </c>
      <c r="F28" s="12">
        <v>13.86</v>
      </c>
      <c r="G28" s="12">
        <v>69.3</v>
      </c>
      <c r="H28" s="16">
        <v>0</v>
      </c>
      <c r="I28" s="42"/>
    </row>
    <row r="29" spans="1:9" ht="14.25" customHeight="1" thickBot="1">
      <c r="A29" s="235"/>
      <c r="B29" s="264" t="s">
        <v>357</v>
      </c>
      <c r="C29" s="78">
        <v>25</v>
      </c>
      <c r="D29" s="78">
        <v>1.9</v>
      </c>
      <c r="E29" s="78">
        <v>0.2</v>
      </c>
      <c r="F29" s="78">
        <v>12.25</v>
      </c>
      <c r="G29" s="78">
        <v>58.75</v>
      </c>
      <c r="H29" s="195">
        <v>0</v>
      </c>
      <c r="I29" s="29"/>
    </row>
    <row r="30" spans="1:9" ht="15.75" thickBot="1">
      <c r="A30" s="276"/>
      <c r="B30" s="277" t="s">
        <v>244</v>
      </c>
      <c r="C30" s="278">
        <v>1.5</v>
      </c>
      <c r="D30" s="278">
        <v>0.04</v>
      </c>
      <c r="E30" s="278">
        <v>0.01</v>
      </c>
      <c r="F30" s="278">
        <v>0.09</v>
      </c>
      <c r="G30" s="278">
        <v>0.59</v>
      </c>
      <c r="H30" s="278">
        <v>1.48</v>
      </c>
      <c r="I30" s="279"/>
    </row>
    <row r="31" spans="1:9" ht="30" customHeight="1" thickBot="1">
      <c r="A31" s="225" t="s">
        <v>19</v>
      </c>
      <c r="B31" s="226"/>
      <c r="C31" s="226"/>
      <c r="D31" s="40">
        <f>SUM(D5:D30)</f>
        <v>102.82000000000002</v>
      </c>
      <c r="E31" s="40">
        <f>SUM(E5:E30)</f>
        <v>70.99000000000002</v>
      </c>
      <c r="F31" s="40">
        <f>SUM(F5:F30)</f>
        <v>256.8999999999999</v>
      </c>
      <c r="G31" s="40">
        <f>G4+G8+G11+G20+G23</f>
        <v>2045.9399999999998</v>
      </c>
      <c r="H31" s="40">
        <f>SUM(H5:H30)</f>
        <v>101.47</v>
      </c>
      <c r="I31" s="227"/>
    </row>
    <row r="32" spans="1:9" ht="13.5" customHeight="1">
      <c r="A32" s="495" t="s">
        <v>215</v>
      </c>
      <c r="B32" s="495"/>
      <c r="C32" s="495"/>
      <c r="D32" s="495"/>
      <c r="E32" s="495"/>
      <c r="F32" s="495"/>
      <c r="G32" s="495"/>
      <c r="H32" s="495"/>
      <c r="I32" s="495"/>
    </row>
    <row r="34" ht="12.75">
      <c r="A34" t="s">
        <v>264</v>
      </c>
    </row>
    <row r="35" ht="12.75">
      <c r="A35" t="s">
        <v>263</v>
      </c>
    </row>
  </sheetData>
  <sheetProtection/>
  <mergeCells count="8"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1" right="0.48" top="0.51" bottom="0.24" header="0.22" footer="0.18"/>
  <pageSetup horizontalDpi="600" verticalDpi="600" orientation="landscape" paperSize="9" r:id="rId1"/>
  <ignoredErrors>
    <ignoredError sqref="G3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A1:J35"/>
  <sheetViews>
    <sheetView zoomScalePageLayoutView="0" workbookViewId="0" topLeftCell="A1">
      <selection activeCell="B11" sqref="B11:I11"/>
    </sheetView>
  </sheetViews>
  <sheetFormatPr defaultColWidth="9.140625" defaultRowHeight="12.75"/>
  <cols>
    <col min="1" max="1" width="18.140625" style="0" customWidth="1"/>
    <col min="2" max="2" width="38.140625" style="0" customWidth="1"/>
    <col min="3" max="4" width="10.140625" style="0" customWidth="1"/>
    <col min="5" max="5" width="9.421875" style="0" customWidth="1"/>
    <col min="6" max="6" width="9.57421875" style="0" customWidth="1"/>
    <col min="7" max="7" width="17.00390625" style="0" customWidth="1"/>
    <col min="8" max="9" width="11.57421875" style="0" customWidth="1"/>
    <col min="10" max="10" width="0" style="0" hidden="1" customWidth="1"/>
  </cols>
  <sheetData>
    <row r="1" spans="1:9" ht="14.25">
      <c r="A1" s="490" t="s">
        <v>9</v>
      </c>
      <c r="B1" s="486" t="s">
        <v>7</v>
      </c>
      <c r="C1" s="486" t="s">
        <v>8</v>
      </c>
      <c r="D1" s="492" t="s">
        <v>3</v>
      </c>
      <c r="E1" s="492"/>
      <c r="F1" s="492"/>
      <c r="G1" s="486" t="s">
        <v>4</v>
      </c>
      <c r="H1" s="486" t="s">
        <v>5</v>
      </c>
      <c r="I1" s="488" t="s">
        <v>6</v>
      </c>
    </row>
    <row r="2" spans="1:9" ht="15" thickBot="1">
      <c r="A2" s="491"/>
      <c r="B2" s="487"/>
      <c r="C2" s="487"/>
      <c r="D2" s="24" t="s">
        <v>0</v>
      </c>
      <c r="E2" s="24" t="s">
        <v>1</v>
      </c>
      <c r="F2" s="24" t="s">
        <v>2</v>
      </c>
      <c r="G2" s="487"/>
      <c r="H2" s="487"/>
      <c r="I2" s="489"/>
    </row>
    <row r="3" spans="1:9" ht="15.75" thickBot="1">
      <c r="A3" s="206" t="s">
        <v>21</v>
      </c>
      <c r="B3" s="207"/>
      <c r="C3" s="207"/>
      <c r="D3" s="207"/>
      <c r="E3" s="207"/>
      <c r="F3" s="207"/>
      <c r="G3" s="207"/>
      <c r="H3" s="207"/>
      <c r="I3" s="208"/>
    </row>
    <row r="4" spans="1:10" ht="15">
      <c r="A4" s="209" t="s">
        <v>11</v>
      </c>
      <c r="B4" s="210"/>
      <c r="C4" s="211">
        <f>C5+C6+C7</f>
        <v>411</v>
      </c>
      <c r="D4" s="212"/>
      <c r="E4" s="212"/>
      <c r="F4" s="212"/>
      <c r="G4" s="211">
        <f>G5+G6+G7</f>
        <v>423.84</v>
      </c>
      <c r="H4" s="212"/>
      <c r="I4" s="214"/>
      <c r="J4">
        <f>G4*100/G32</f>
        <v>20.084728895965423</v>
      </c>
    </row>
    <row r="5" spans="1:9" ht="15">
      <c r="A5" s="3" t="s">
        <v>271</v>
      </c>
      <c r="B5" s="253" t="s">
        <v>216</v>
      </c>
      <c r="C5" s="9">
        <v>200</v>
      </c>
      <c r="D5" s="9">
        <v>6.44</v>
      </c>
      <c r="E5" s="9">
        <v>7.9</v>
      </c>
      <c r="F5" s="9">
        <v>25.21</v>
      </c>
      <c r="G5" s="9">
        <v>199</v>
      </c>
      <c r="H5" s="13">
        <v>1.95</v>
      </c>
      <c r="I5" s="19">
        <v>199</v>
      </c>
    </row>
    <row r="6" spans="1:9" ht="15">
      <c r="A6" s="4"/>
      <c r="B6" s="254" t="s">
        <v>360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5.75" thickBot="1">
      <c r="A7" s="27"/>
      <c r="B7" s="264" t="s">
        <v>198</v>
      </c>
      <c r="C7" s="78">
        <v>180</v>
      </c>
      <c r="D7" s="78">
        <v>4.37</v>
      </c>
      <c r="E7" s="78">
        <v>4.43</v>
      </c>
      <c r="F7" s="78">
        <v>15.33</v>
      </c>
      <c r="G7" s="78">
        <v>119.68</v>
      </c>
      <c r="H7" s="78">
        <v>1.76</v>
      </c>
      <c r="I7" s="265">
        <v>395</v>
      </c>
    </row>
    <row r="8" spans="1:10" ht="15">
      <c r="A8" s="209" t="s">
        <v>153</v>
      </c>
      <c r="B8" s="88"/>
      <c r="C8" s="233">
        <v>0.05</v>
      </c>
      <c r="D8" s="84"/>
      <c r="E8" s="84"/>
      <c r="F8" s="84"/>
      <c r="G8" s="229">
        <f>G9</f>
        <v>84.4</v>
      </c>
      <c r="H8" s="85"/>
      <c r="I8" s="90"/>
      <c r="J8">
        <f>G8*100/G32</f>
        <v>3.999507169732639</v>
      </c>
    </row>
    <row r="9" spans="1:9" ht="15.75" thickBot="1">
      <c r="A9" s="79" t="s">
        <v>272</v>
      </c>
      <c r="B9" s="264" t="s">
        <v>237</v>
      </c>
      <c r="C9" s="78">
        <v>200</v>
      </c>
      <c r="D9" s="78">
        <v>1</v>
      </c>
      <c r="E9" s="78">
        <v>0</v>
      </c>
      <c r="F9" s="78">
        <v>20.2</v>
      </c>
      <c r="G9" s="78">
        <v>84.4</v>
      </c>
      <c r="H9" s="78">
        <v>6</v>
      </c>
      <c r="I9" s="68">
        <v>418</v>
      </c>
    </row>
    <row r="10" spans="1:10" ht="15">
      <c r="A10" s="216" t="s">
        <v>12</v>
      </c>
      <c r="B10" s="217"/>
      <c r="C10" s="218">
        <f>C11+C12+C13+C14+C15+2.7+C17</f>
        <v>682.7</v>
      </c>
      <c r="D10" s="210"/>
      <c r="E10" s="210"/>
      <c r="F10" s="210"/>
      <c r="G10" s="218">
        <f>G11+G12+G13+G14+G15+G16+G17</f>
        <v>649.4800000000001</v>
      </c>
      <c r="H10" s="210"/>
      <c r="I10" s="220"/>
      <c r="J10">
        <f>G10*100/G32</f>
        <v>30.777250196658237</v>
      </c>
    </row>
    <row r="11" spans="1:9" ht="15">
      <c r="A11" s="221" t="s">
        <v>273</v>
      </c>
      <c r="B11" s="260" t="s">
        <v>385</v>
      </c>
      <c r="C11" s="9">
        <v>60</v>
      </c>
      <c r="D11" s="9">
        <v>0.88</v>
      </c>
      <c r="E11" s="9">
        <v>3.06</v>
      </c>
      <c r="F11" s="9">
        <v>5.14</v>
      </c>
      <c r="G11" s="9">
        <v>51.5</v>
      </c>
      <c r="H11" s="18">
        <v>2.1</v>
      </c>
      <c r="I11" s="23">
        <v>33</v>
      </c>
    </row>
    <row r="12" spans="1:9" ht="15">
      <c r="A12" s="221"/>
      <c r="B12" s="255" t="s">
        <v>162</v>
      </c>
      <c r="C12" s="12">
        <v>200</v>
      </c>
      <c r="D12" s="12">
        <v>8.85</v>
      </c>
      <c r="E12" s="12">
        <v>10.63</v>
      </c>
      <c r="F12" s="12">
        <v>15.87</v>
      </c>
      <c r="G12" s="12">
        <v>194.87</v>
      </c>
      <c r="H12" s="17">
        <v>8.7</v>
      </c>
      <c r="I12" s="19">
        <v>87</v>
      </c>
    </row>
    <row r="13" spans="1:9" ht="15">
      <c r="A13" s="222"/>
      <c r="B13" s="256" t="s">
        <v>287</v>
      </c>
      <c r="C13" s="12">
        <v>210</v>
      </c>
      <c r="D13" s="12">
        <v>11.74</v>
      </c>
      <c r="E13" s="61">
        <v>12.84</v>
      </c>
      <c r="F13" s="12">
        <v>28.02</v>
      </c>
      <c r="G13" s="12">
        <v>275.08</v>
      </c>
      <c r="H13" s="17">
        <v>24.57</v>
      </c>
      <c r="I13" s="19">
        <v>292</v>
      </c>
    </row>
    <row r="14" spans="1:9" ht="16.5" customHeight="1">
      <c r="A14" s="223"/>
      <c r="B14" s="255" t="s">
        <v>217</v>
      </c>
      <c r="C14" s="12">
        <v>180</v>
      </c>
      <c r="D14" s="12">
        <v>0.44</v>
      </c>
      <c r="E14" s="12">
        <v>0.18</v>
      </c>
      <c r="F14" s="12">
        <v>12.27</v>
      </c>
      <c r="G14" s="12">
        <v>60.86</v>
      </c>
      <c r="H14" s="16">
        <v>65</v>
      </c>
      <c r="I14" s="19">
        <v>398</v>
      </c>
    </row>
    <row r="15" spans="1:9" ht="15">
      <c r="A15" s="197"/>
      <c r="B15" s="254" t="s">
        <v>355</v>
      </c>
      <c r="C15" s="12">
        <v>20</v>
      </c>
      <c r="D15" s="12">
        <v>1.32</v>
      </c>
      <c r="E15" s="12">
        <v>0.24</v>
      </c>
      <c r="F15" s="12">
        <v>7.92</v>
      </c>
      <c r="G15" s="12">
        <v>39.6</v>
      </c>
      <c r="H15" s="16">
        <v>0</v>
      </c>
      <c r="I15" s="42" t="s">
        <v>380</v>
      </c>
    </row>
    <row r="16" spans="1:9" ht="15">
      <c r="A16" s="327"/>
      <c r="B16" s="280" t="s">
        <v>378</v>
      </c>
      <c r="C16" s="63" t="s">
        <v>379</v>
      </c>
      <c r="D16" s="63">
        <v>0.18</v>
      </c>
      <c r="E16" s="63">
        <v>0.01</v>
      </c>
      <c r="F16" s="63">
        <v>0.82</v>
      </c>
      <c r="G16" s="63">
        <v>4.07</v>
      </c>
      <c r="H16" s="64">
        <v>0.27</v>
      </c>
      <c r="I16" s="42" t="s">
        <v>380</v>
      </c>
    </row>
    <row r="17" spans="1:9" ht="17.25" customHeight="1" thickBot="1">
      <c r="A17" s="27"/>
      <c r="B17" s="264" t="s">
        <v>232</v>
      </c>
      <c r="C17" s="78">
        <v>10</v>
      </c>
      <c r="D17" s="78">
        <v>0.76</v>
      </c>
      <c r="E17" s="78">
        <v>0.08</v>
      </c>
      <c r="F17" s="78">
        <v>4.9</v>
      </c>
      <c r="G17" s="78">
        <v>23.5</v>
      </c>
      <c r="H17" s="195">
        <v>0</v>
      </c>
      <c r="I17" s="42" t="s">
        <v>380</v>
      </c>
    </row>
    <row r="18" spans="1:10" ht="15">
      <c r="A18" s="230" t="s">
        <v>13</v>
      </c>
      <c r="B18" s="217"/>
      <c r="C18" s="218">
        <f>C19+C21+75</f>
        <v>315</v>
      </c>
      <c r="D18" s="210"/>
      <c r="E18" s="210"/>
      <c r="F18" s="210"/>
      <c r="G18" s="234">
        <f>G19+G20+G21</f>
        <v>427.03999999999996</v>
      </c>
      <c r="H18" s="210"/>
      <c r="I18" s="220"/>
      <c r="J18">
        <f>G18*100/G32</f>
        <v>20.236368978230168</v>
      </c>
    </row>
    <row r="19" spans="1:9" ht="15">
      <c r="A19" s="5" t="s">
        <v>274</v>
      </c>
      <c r="B19" s="258" t="s">
        <v>251</v>
      </c>
      <c r="C19" s="203">
        <v>180</v>
      </c>
      <c r="D19" s="203">
        <v>4.68</v>
      </c>
      <c r="E19" s="203">
        <v>4.5</v>
      </c>
      <c r="F19" s="203">
        <v>19.8</v>
      </c>
      <c r="G19" s="203">
        <v>138.6</v>
      </c>
      <c r="H19" s="204">
        <v>1.62</v>
      </c>
      <c r="I19" s="205">
        <v>420</v>
      </c>
    </row>
    <row r="20" spans="1:9" ht="15">
      <c r="A20" s="5"/>
      <c r="B20" s="255" t="s">
        <v>388</v>
      </c>
      <c r="C20" s="12" t="s">
        <v>389</v>
      </c>
      <c r="D20" s="12">
        <v>0.81</v>
      </c>
      <c r="E20" s="12">
        <v>0.2</v>
      </c>
      <c r="F20" s="12">
        <v>7.55</v>
      </c>
      <c r="G20" s="61">
        <v>38.24</v>
      </c>
      <c r="H20" s="16">
        <v>38.24</v>
      </c>
      <c r="I20" s="19">
        <v>386</v>
      </c>
    </row>
    <row r="21" spans="1:9" ht="15.75" thickBot="1">
      <c r="A21" s="5"/>
      <c r="B21" s="259" t="s">
        <v>238</v>
      </c>
      <c r="C21" s="11">
        <v>60</v>
      </c>
      <c r="D21" s="11">
        <v>4.5</v>
      </c>
      <c r="E21" s="11">
        <v>5.88</v>
      </c>
      <c r="F21" s="11">
        <v>44.64</v>
      </c>
      <c r="G21" s="11">
        <v>250.2</v>
      </c>
      <c r="H21" s="15">
        <v>0</v>
      </c>
      <c r="I21" s="19"/>
    </row>
    <row r="22" spans="1:10" ht="15">
      <c r="A22" s="216" t="s">
        <v>14</v>
      </c>
      <c r="B22" s="224"/>
      <c r="C22" s="231">
        <f>C23+C24+C25+C26+C27+C28+C29+C30+C31</f>
        <v>542.3</v>
      </c>
      <c r="D22" s="212"/>
      <c r="E22" s="212"/>
      <c r="F22" s="212"/>
      <c r="G22" s="211">
        <f>G23+G24+G25+G26+G27+G28+G29+G30+G31</f>
        <v>525.5</v>
      </c>
      <c r="H22" s="212"/>
      <c r="I22" s="214"/>
      <c r="J22">
        <f>G22*100/G32</f>
        <v>24.90214475941353</v>
      </c>
    </row>
    <row r="23" spans="1:9" ht="21.75" customHeight="1">
      <c r="A23" s="4" t="s">
        <v>275</v>
      </c>
      <c r="B23" s="256" t="s">
        <v>261</v>
      </c>
      <c r="C23" s="12">
        <v>60</v>
      </c>
      <c r="D23" s="12">
        <v>1.03</v>
      </c>
      <c r="E23" s="12">
        <v>3.13</v>
      </c>
      <c r="F23" s="12">
        <v>6.19</v>
      </c>
      <c r="G23" s="12">
        <v>57.5</v>
      </c>
      <c r="H23" s="16">
        <v>5.43</v>
      </c>
      <c r="I23" s="19">
        <v>26</v>
      </c>
    </row>
    <row r="24" spans="1:9" ht="12" customHeight="1">
      <c r="A24" s="4"/>
      <c r="B24" s="257" t="s">
        <v>218</v>
      </c>
      <c r="C24" s="10">
        <v>170</v>
      </c>
      <c r="D24" s="10">
        <v>12.25</v>
      </c>
      <c r="E24" s="89">
        <v>11.16</v>
      </c>
      <c r="F24" s="10">
        <v>12.89</v>
      </c>
      <c r="G24" s="10">
        <v>202.25</v>
      </c>
      <c r="H24" s="14">
        <v>20.67</v>
      </c>
      <c r="I24" s="20">
        <v>315</v>
      </c>
    </row>
    <row r="25" spans="1:9" ht="12" customHeight="1">
      <c r="A25" s="4"/>
      <c r="B25" s="267" t="s">
        <v>219</v>
      </c>
      <c r="C25" s="10">
        <v>40</v>
      </c>
      <c r="D25" s="10">
        <v>0.69</v>
      </c>
      <c r="E25" s="10">
        <v>2.09</v>
      </c>
      <c r="F25" s="10">
        <v>3.42</v>
      </c>
      <c r="G25" s="10">
        <v>35.76</v>
      </c>
      <c r="H25" s="14">
        <v>0.93</v>
      </c>
      <c r="I25" s="20">
        <v>355</v>
      </c>
    </row>
    <row r="26" spans="1:9" ht="12" customHeight="1">
      <c r="A26" s="223"/>
      <c r="B26" s="255" t="s">
        <v>159</v>
      </c>
      <c r="C26" s="12">
        <v>180</v>
      </c>
      <c r="D26" s="12">
        <v>0.09</v>
      </c>
      <c r="E26" s="12">
        <v>0.02</v>
      </c>
      <c r="F26" s="61">
        <v>6.01</v>
      </c>
      <c r="G26" s="12">
        <v>24.55</v>
      </c>
      <c r="H26" s="16">
        <v>0.04</v>
      </c>
      <c r="I26" s="19" t="s">
        <v>58</v>
      </c>
    </row>
    <row r="27" spans="1:9" ht="12" customHeight="1">
      <c r="A27" s="223"/>
      <c r="B27" s="260" t="s">
        <v>240</v>
      </c>
      <c r="C27" s="10">
        <v>30</v>
      </c>
      <c r="D27" s="10">
        <v>2.19</v>
      </c>
      <c r="E27" s="10">
        <v>0.85</v>
      </c>
      <c r="F27" s="10">
        <v>15.03</v>
      </c>
      <c r="G27" s="10">
        <v>76.64</v>
      </c>
      <c r="H27" s="14">
        <v>0</v>
      </c>
      <c r="I27" s="69">
        <v>123</v>
      </c>
    </row>
    <row r="28" spans="1:9" ht="12" customHeight="1">
      <c r="A28" s="223"/>
      <c r="B28" s="254" t="s">
        <v>356</v>
      </c>
      <c r="C28" s="12">
        <v>35</v>
      </c>
      <c r="D28" s="12">
        <v>2.31</v>
      </c>
      <c r="E28" s="12">
        <v>0.42</v>
      </c>
      <c r="F28" s="12">
        <v>13.86</v>
      </c>
      <c r="G28" s="12">
        <v>69.3</v>
      </c>
      <c r="H28" s="16">
        <v>0</v>
      </c>
      <c r="I28" s="42" t="s">
        <v>380</v>
      </c>
    </row>
    <row r="29" spans="1:9" ht="12" customHeight="1">
      <c r="A29" s="4"/>
      <c r="B29" s="254" t="s">
        <v>357</v>
      </c>
      <c r="C29" s="12">
        <v>25</v>
      </c>
      <c r="D29" s="12">
        <v>1.9</v>
      </c>
      <c r="E29" s="12">
        <v>0.2</v>
      </c>
      <c r="F29" s="12">
        <v>12.25</v>
      </c>
      <c r="G29" s="12">
        <v>58.75</v>
      </c>
      <c r="H29" s="12">
        <v>0</v>
      </c>
      <c r="I29" s="42" t="s">
        <v>380</v>
      </c>
    </row>
    <row r="30" spans="1:9" ht="12" customHeight="1">
      <c r="A30" s="5"/>
      <c r="B30" s="259" t="s">
        <v>235</v>
      </c>
      <c r="C30" s="11">
        <v>0.8</v>
      </c>
      <c r="D30" s="11">
        <v>0.01</v>
      </c>
      <c r="E30" s="11">
        <v>0</v>
      </c>
      <c r="F30" s="11">
        <v>0.03</v>
      </c>
      <c r="G30" s="11">
        <v>0.16</v>
      </c>
      <c r="H30" s="11">
        <v>0.24</v>
      </c>
      <c r="I30" s="42" t="s">
        <v>380</v>
      </c>
    </row>
    <row r="31" spans="1:9" ht="12" customHeight="1" thickBot="1">
      <c r="A31" s="27"/>
      <c r="B31" s="275" t="s">
        <v>244</v>
      </c>
      <c r="C31" s="28">
        <v>1.5</v>
      </c>
      <c r="D31" s="28">
        <v>0.04</v>
      </c>
      <c r="E31" s="28">
        <v>0.01</v>
      </c>
      <c r="F31" s="28">
        <v>0.09</v>
      </c>
      <c r="G31" s="28">
        <v>0.59</v>
      </c>
      <c r="H31" s="28">
        <v>1.48</v>
      </c>
      <c r="I31" s="42" t="s">
        <v>380</v>
      </c>
    </row>
    <row r="32" spans="1:9" ht="29.25" thickBot="1">
      <c r="A32" s="225" t="s">
        <v>22</v>
      </c>
      <c r="B32" s="226"/>
      <c r="C32" s="226"/>
      <c r="D32" s="40">
        <f>SUM(D5:D31)</f>
        <v>68.41000000000003</v>
      </c>
      <c r="E32" s="40">
        <f>SUM(E5:E31)</f>
        <v>72.91000000000001</v>
      </c>
      <c r="F32" s="40">
        <f>SUM(F5:F31)</f>
        <v>290.36999999999995</v>
      </c>
      <c r="G32" s="40">
        <f>G4+G8+G10+G18+G22</f>
        <v>2110.26</v>
      </c>
      <c r="H32" s="40">
        <f>SUM(H5:H31)</f>
        <v>179</v>
      </c>
      <c r="I32" s="227"/>
    </row>
    <row r="33" spans="1:9" ht="0.75" customHeight="1">
      <c r="A33" s="494"/>
      <c r="B33" s="494"/>
      <c r="C33" s="494"/>
      <c r="D33" s="494"/>
      <c r="E33" s="494"/>
      <c r="F33" s="494"/>
      <c r="G33" s="494"/>
      <c r="H33" s="494"/>
      <c r="I33" s="494"/>
    </row>
    <row r="34" spans="1:9" ht="15.75">
      <c r="A34" s="485" t="s">
        <v>59</v>
      </c>
      <c r="B34" s="485"/>
      <c r="C34" s="485"/>
      <c r="D34" s="485"/>
      <c r="E34" s="485"/>
      <c r="F34" s="485"/>
      <c r="G34" s="485"/>
      <c r="H34" s="485"/>
      <c r="I34" s="485"/>
    </row>
    <row r="35" spans="1:9" ht="12.75" customHeight="1">
      <c r="A35" s="483" t="s">
        <v>359</v>
      </c>
      <c r="B35" s="484"/>
      <c r="C35" s="484"/>
      <c r="D35" s="484"/>
      <c r="E35" s="484"/>
      <c r="F35" s="484"/>
      <c r="G35" s="484"/>
      <c r="H35" s="484"/>
      <c r="I35" s="484"/>
    </row>
  </sheetData>
  <sheetProtection/>
  <mergeCells count="10">
    <mergeCell ref="A35:I35"/>
    <mergeCell ref="A33:I33"/>
    <mergeCell ref="A34:I34"/>
    <mergeCell ref="G1:G2"/>
    <mergeCell ref="H1:H2"/>
    <mergeCell ref="I1:I2"/>
    <mergeCell ref="A1:A2"/>
    <mergeCell ref="B1:B2"/>
    <mergeCell ref="C1:C2"/>
    <mergeCell ref="D1:F1"/>
  </mergeCells>
  <printOptions/>
  <pageMargins left="0.76" right="0.49" top="0.69" bottom="0.25" header="0.23" footer="0.16"/>
  <pageSetup horizontalDpi="600" verticalDpi="600" orientation="landscape" paperSize="9" r:id="rId1"/>
  <ignoredErrors>
    <ignoredError sqref="G3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</sheetPr>
  <dimension ref="A1:J37"/>
  <sheetViews>
    <sheetView zoomScalePageLayoutView="0" workbookViewId="0" topLeftCell="A13">
      <selection activeCell="F28" sqref="F28"/>
    </sheetView>
  </sheetViews>
  <sheetFormatPr defaultColWidth="9.140625" defaultRowHeight="12.75"/>
  <cols>
    <col min="1" max="1" width="17.8515625" style="0" customWidth="1"/>
    <col min="2" max="2" width="38.421875" style="0" customWidth="1"/>
    <col min="3" max="3" width="11.140625" style="0" customWidth="1"/>
    <col min="7" max="7" width="17.00390625" style="0" customWidth="1"/>
    <col min="8" max="8" width="12.57421875" style="0" customWidth="1"/>
    <col min="9" max="9" width="11.8515625" style="0" customWidth="1"/>
    <col min="10" max="10" width="0" style="0" hidden="1" customWidth="1"/>
  </cols>
  <sheetData>
    <row r="1" spans="1:9" ht="14.25">
      <c r="A1" s="490" t="s">
        <v>9</v>
      </c>
      <c r="B1" s="486" t="s">
        <v>7</v>
      </c>
      <c r="C1" s="486" t="s">
        <v>8</v>
      </c>
      <c r="D1" s="492" t="s">
        <v>3</v>
      </c>
      <c r="E1" s="492"/>
      <c r="F1" s="492"/>
      <c r="G1" s="486" t="s">
        <v>4</v>
      </c>
      <c r="H1" s="486" t="s">
        <v>5</v>
      </c>
      <c r="I1" s="488" t="s">
        <v>6</v>
      </c>
    </row>
    <row r="2" spans="1:9" ht="15" thickBot="1">
      <c r="A2" s="491"/>
      <c r="B2" s="487"/>
      <c r="C2" s="487"/>
      <c r="D2" s="24" t="s">
        <v>0</v>
      </c>
      <c r="E2" s="24" t="s">
        <v>1</v>
      </c>
      <c r="F2" s="24" t="s">
        <v>2</v>
      </c>
      <c r="G2" s="487"/>
      <c r="H2" s="487"/>
      <c r="I2" s="489"/>
    </row>
    <row r="3" spans="1:9" ht="17.25" customHeight="1" thickBot="1">
      <c r="A3" s="497" t="s">
        <v>256</v>
      </c>
      <c r="B3" s="498"/>
      <c r="C3" s="207"/>
      <c r="D3" s="207"/>
      <c r="E3" s="207"/>
      <c r="F3" s="207"/>
      <c r="G3" s="207"/>
      <c r="H3" s="207"/>
      <c r="I3" s="208"/>
    </row>
    <row r="4" spans="1:10" ht="15" customHeight="1">
      <c r="A4" s="209" t="s">
        <v>11</v>
      </c>
      <c r="B4" s="210"/>
      <c r="C4" s="211">
        <f>C5+C6+C7</f>
        <v>411</v>
      </c>
      <c r="D4" s="212"/>
      <c r="E4" s="212"/>
      <c r="F4" s="212"/>
      <c r="G4" s="211">
        <f>G5+G6+G7</f>
        <v>325.01000000000005</v>
      </c>
      <c r="H4" s="212"/>
      <c r="I4" s="214"/>
      <c r="J4">
        <f>G4*100/G32</f>
        <v>14.784606286676068</v>
      </c>
    </row>
    <row r="5" spans="1:9" ht="30">
      <c r="A5" s="3" t="s">
        <v>271</v>
      </c>
      <c r="B5" s="253" t="s">
        <v>416</v>
      </c>
      <c r="C5" s="9">
        <v>200</v>
      </c>
      <c r="D5" s="9">
        <v>5.51</v>
      </c>
      <c r="E5" s="9">
        <v>6.09</v>
      </c>
      <c r="F5" s="9">
        <v>27.84</v>
      </c>
      <c r="G5" s="9">
        <v>188.93</v>
      </c>
      <c r="H5" s="13">
        <v>0.69</v>
      </c>
      <c r="I5" s="19">
        <v>199</v>
      </c>
    </row>
    <row r="6" spans="1:9" ht="13.5" customHeight="1">
      <c r="A6" s="4"/>
      <c r="B6" s="254" t="s">
        <v>360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5" customHeight="1" thickBot="1">
      <c r="A7" s="27"/>
      <c r="B7" s="264" t="s">
        <v>166</v>
      </c>
      <c r="C7" s="78">
        <v>180</v>
      </c>
      <c r="D7" s="78">
        <v>0.15</v>
      </c>
      <c r="E7" s="78">
        <v>0.03</v>
      </c>
      <c r="F7" s="78">
        <v>7.22</v>
      </c>
      <c r="G7" s="78">
        <v>30.92</v>
      </c>
      <c r="H7" s="195">
        <v>2.84</v>
      </c>
      <c r="I7" s="265" t="s">
        <v>57</v>
      </c>
    </row>
    <row r="8" spans="1:10" ht="14.25" customHeight="1">
      <c r="A8" s="209" t="s">
        <v>153</v>
      </c>
      <c r="B8" s="88"/>
      <c r="C8" s="233">
        <v>0.05</v>
      </c>
      <c r="D8" s="84"/>
      <c r="E8" s="84"/>
      <c r="F8" s="84"/>
      <c r="G8" s="229">
        <f>G9+G10</f>
        <v>131.55</v>
      </c>
      <c r="H8" s="85"/>
      <c r="I8" s="90"/>
      <c r="J8">
        <f>G8*100/G32</f>
        <v>5.984169585588864</v>
      </c>
    </row>
    <row r="9" spans="1:9" ht="15.75" customHeight="1">
      <c r="A9" s="79" t="s">
        <v>272</v>
      </c>
      <c r="B9" s="255" t="s">
        <v>276</v>
      </c>
      <c r="C9" s="12" t="s">
        <v>291</v>
      </c>
      <c r="D9" s="12">
        <v>0.4</v>
      </c>
      <c r="E9" s="12">
        <v>0.4</v>
      </c>
      <c r="F9" s="12">
        <v>9.83</v>
      </c>
      <c r="G9" s="61">
        <v>47.15</v>
      </c>
      <c r="H9" s="16">
        <v>10.03</v>
      </c>
      <c r="I9" s="19">
        <v>386</v>
      </c>
    </row>
    <row r="10" spans="1:9" ht="14.25" customHeight="1" thickBot="1">
      <c r="A10" s="27"/>
      <c r="B10" s="264" t="s">
        <v>237</v>
      </c>
      <c r="C10" s="78">
        <v>200</v>
      </c>
      <c r="D10" s="78">
        <v>1</v>
      </c>
      <c r="E10" s="78">
        <v>0</v>
      </c>
      <c r="F10" s="78">
        <v>20.2</v>
      </c>
      <c r="G10" s="78">
        <v>84.4</v>
      </c>
      <c r="H10" s="78">
        <v>6</v>
      </c>
      <c r="I10" s="68">
        <v>418</v>
      </c>
    </row>
    <row r="11" spans="1:10" ht="14.25" customHeight="1">
      <c r="A11" s="230" t="s">
        <v>12</v>
      </c>
      <c r="B11" s="217"/>
      <c r="C11" s="218">
        <f>C12+C13+C14+C15+C16+C17+2.7+C19</f>
        <v>682.7</v>
      </c>
      <c r="D11" s="210"/>
      <c r="E11" s="210"/>
      <c r="F11" s="210"/>
      <c r="G11" s="218">
        <f>G12+G13+G14+G15+G16+G17+G18+G19</f>
        <v>962.51</v>
      </c>
      <c r="H11" s="210"/>
      <c r="I11" s="220"/>
      <c r="J11">
        <f>G11*100/G32</f>
        <v>43.78428785879998</v>
      </c>
    </row>
    <row r="12" spans="1:9" ht="15">
      <c r="A12" s="221" t="s">
        <v>273</v>
      </c>
      <c r="B12" s="256" t="s">
        <v>161</v>
      </c>
      <c r="C12" s="12">
        <v>50</v>
      </c>
      <c r="D12" s="12">
        <v>0.67</v>
      </c>
      <c r="E12" s="12">
        <v>3.05</v>
      </c>
      <c r="F12" s="12">
        <v>3.53</v>
      </c>
      <c r="G12" s="12">
        <v>44.89</v>
      </c>
      <c r="H12" s="12">
        <v>2.56</v>
      </c>
      <c r="I12" s="19">
        <v>42</v>
      </c>
    </row>
    <row r="13" spans="1:9" ht="15">
      <c r="A13" s="222"/>
      <c r="B13" s="263" t="s">
        <v>270</v>
      </c>
      <c r="C13" s="12">
        <v>200</v>
      </c>
      <c r="D13" s="12">
        <v>7.7</v>
      </c>
      <c r="E13" s="12">
        <v>8.71</v>
      </c>
      <c r="F13" s="12">
        <v>16.98</v>
      </c>
      <c r="G13" s="12">
        <v>177.9</v>
      </c>
      <c r="H13" s="61">
        <v>6.66</v>
      </c>
      <c r="I13" s="19">
        <v>91</v>
      </c>
    </row>
    <row r="14" spans="1:9" ht="14.25" customHeight="1">
      <c r="A14" s="223"/>
      <c r="B14" s="256" t="s">
        <v>362</v>
      </c>
      <c r="C14" s="12">
        <v>150</v>
      </c>
      <c r="D14" s="12">
        <v>28.57</v>
      </c>
      <c r="E14" s="61">
        <v>10.55</v>
      </c>
      <c r="F14" s="12">
        <v>84.86</v>
      </c>
      <c r="G14" s="12">
        <v>550.2</v>
      </c>
      <c r="H14" s="61">
        <v>0.52</v>
      </c>
      <c r="I14" s="19">
        <v>226</v>
      </c>
    </row>
    <row r="15" spans="1:9" ht="15" customHeight="1">
      <c r="A15" s="197"/>
      <c r="B15" s="254" t="s">
        <v>233</v>
      </c>
      <c r="C15" s="12">
        <v>50</v>
      </c>
      <c r="D15" s="12">
        <v>1.88</v>
      </c>
      <c r="E15" s="12">
        <v>3.09</v>
      </c>
      <c r="F15" s="12">
        <v>9.15</v>
      </c>
      <c r="G15" s="12">
        <v>72.54</v>
      </c>
      <c r="H15" s="16">
        <v>0.65</v>
      </c>
      <c r="I15" s="19">
        <v>351</v>
      </c>
    </row>
    <row r="16" spans="1:9" ht="15.75" customHeight="1">
      <c r="A16" s="4"/>
      <c r="B16" s="257" t="s">
        <v>164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9" ht="15" customHeight="1">
      <c r="A17" s="4"/>
      <c r="B17" s="254" t="s">
        <v>355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6">
        <v>0</v>
      </c>
      <c r="I17" s="42" t="s">
        <v>380</v>
      </c>
    </row>
    <row r="18" spans="1:9" ht="15" customHeight="1">
      <c r="A18" s="79"/>
      <c r="B18" s="280" t="s">
        <v>378</v>
      </c>
      <c r="C18" s="63" t="s">
        <v>379</v>
      </c>
      <c r="D18" s="63">
        <v>0.18</v>
      </c>
      <c r="E18" s="63">
        <v>0.01</v>
      </c>
      <c r="F18" s="63">
        <v>0.82</v>
      </c>
      <c r="G18" s="63">
        <v>4.07</v>
      </c>
      <c r="H18" s="64">
        <v>0.27</v>
      </c>
      <c r="I18" s="42" t="s">
        <v>380</v>
      </c>
    </row>
    <row r="19" spans="1:9" ht="14.25" customHeight="1" thickBot="1">
      <c r="A19" s="27"/>
      <c r="B19" s="264" t="s">
        <v>232</v>
      </c>
      <c r="C19" s="78">
        <v>10</v>
      </c>
      <c r="D19" s="78">
        <v>0.76</v>
      </c>
      <c r="E19" s="78">
        <v>0.08</v>
      </c>
      <c r="F19" s="78">
        <v>4.9</v>
      </c>
      <c r="G19" s="78">
        <v>23.5</v>
      </c>
      <c r="H19" s="195">
        <v>0</v>
      </c>
      <c r="I19" s="42" t="s">
        <v>380</v>
      </c>
    </row>
    <row r="20" spans="1:10" ht="14.25" customHeight="1">
      <c r="A20" s="230" t="s">
        <v>13</v>
      </c>
      <c r="B20" s="217"/>
      <c r="C20" s="218">
        <f>C21+C22</f>
        <v>250</v>
      </c>
      <c r="D20" s="210"/>
      <c r="E20" s="210"/>
      <c r="F20" s="210"/>
      <c r="G20" s="218">
        <f>G21+G22</f>
        <v>293.11</v>
      </c>
      <c r="H20" s="210"/>
      <c r="I20" s="220"/>
      <c r="J20">
        <f>G20*100/G32</f>
        <v>13.333484965655279</v>
      </c>
    </row>
    <row r="21" spans="1:9" ht="15">
      <c r="A21" s="5" t="s">
        <v>274</v>
      </c>
      <c r="B21" s="258" t="s">
        <v>285</v>
      </c>
      <c r="C21" s="9">
        <v>190</v>
      </c>
      <c r="D21" s="9">
        <v>5.51</v>
      </c>
      <c r="E21" s="9">
        <v>4.75</v>
      </c>
      <c r="F21" s="9">
        <v>7.6</v>
      </c>
      <c r="G21" s="9">
        <v>100.7</v>
      </c>
      <c r="H21" s="13">
        <v>1.33</v>
      </c>
      <c r="I21" s="23">
        <v>401</v>
      </c>
    </row>
    <row r="22" spans="1:9" ht="15.75" thickBot="1">
      <c r="A22" s="5"/>
      <c r="B22" s="258" t="s">
        <v>239</v>
      </c>
      <c r="C22" s="9">
        <v>60</v>
      </c>
      <c r="D22" s="9">
        <v>0.06</v>
      </c>
      <c r="E22" s="9">
        <v>0</v>
      </c>
      <c r="F22" s="9">
        <v>47.59</v>
      </c>
      <c r="G22" s="9">
        <v>192.41</v>
      </c>
      <c r="H22" s="13">
        <v>0</v>
      </c>
      <c r="I22" s="23"/>
    </row>
    <row r="23" spans="1:10" ht="15" customHeight="1">
      <c r="A23" s="216" t="s">
        <v>14</v>
      </c>
      <c r="B23" s="224"/>
      <c r="C23" s="231">
        <f>C24+C25+C26+C27+C28+C29+C30+C31</f>
        <v>512.3</v>
      </c>
      <c r="D23" s="212"/>
      <c r="E23" s="212"/>
      <c r="F23" s="212"/>
      <c r="G23" s="211">
        <f>G24+G25+G26+G27+G28+G29+G30+G31</f>
        <v>486.12</v>
      </c>
      <c r="H23" s="212"/>
      <c r="I23" s="214"/>
      <c r="J23">
        <f>G23*100/G32</f>
        <v>22.113451303279806</v>
      </c>
    </row>
    <row r="24" spans="1:9" ht="14.25" customHeight="1">
      <c r="A24" s="4" t="s">
        <v>275</v>
      </c>
      <c r="B24" s="260" t="s">
        <v>385</v>
      </c>
      <c r="C24" s="9">
        <v>60</v>
      </c>
      <c r="D24" s="9">
        <v>0.88</v>
      </c>
      <c r="E24" s="9">
        <v>3.06</v>
      </c>
      <c r="F24" s="9">
        <v>5.14</v>
      </c>
      <c r="G24" s="9">
        <v>51.5</v>
      </c>
      <c r="H24" s="18">
        <v>2.1</v>
      </c>
      <c r="I24" s="23">
        <v>33</v>
      </c>
    </row>
    <row r="25" spans="1:9" ht="14.25" customHeight="1">
      <c r="A25" s="3"/>
      <c r="B25" s="255" t="s">
        <v>220</v>
      </c>
      <c r="C25" s="12">
        <v>80</v>
      </c>
      <c r="D25" s="12">
        <v>12.75</v>
      </c>
      <c r="E25" s="12">
        <v>12.48</v>
      </c>
      <c r="F25" s="12">
        <v>8.59</v>
      </c>
      <c r="G25" s="12">
        <v>198.3</v>
      </c>
      <c r="H25" s="12">
        <v>0.35</v>
      </c>
      <c r="I25" s="19">
        <v>282</v>
      </c>
    </row>
    <row r="26" spans="1:9" ht="14.25" customHeight="1">
      <c r="A26" s="4"/>
      <c r="B26" s="266" t="s">
        <v>417</v>
      </c>
      <c r="C26" s="12">
        <v>130</v>
      </c>
      <c r="D26" s="196">
        <v>2.84</v>
      </c>
      <c r="E26" s="12">
        <v>3.82</v>
      </c>
      <c r="F26" s="12">
        <v>8.84</v>
      </c>
      <c r="G26" s="12">
        <v>82.97</v>
      </c>
      <c r="H26" s="12">
        <v>23.66</v>
      </c>
      <c r="I26" s="19">
        <v>336</v>
      </c>
    </row>
    <row r="27" spans="1:9" ht="14.25" customHeight="1">
      <c r="A27" s="223"/>
      <c r="B27" s="255" t="s">
        <v>159</v>
      </c>
      <c r="C27" s="12">
        <v>180</v>
      </c>
      <c r="D27" s="12">
        <v>0.09</v>
      </c>
      <c r="E27" s="12">
        <v>0.02</v>
      </c>
      <c r="F27" s="61">
        <v>6.01</v>
      </c>
      <c r="G27" s="12">
        <v>24.55</v>
      </c>
      <c r="H27" s="16">
        <v>0.04</v>
      </c>
      <c r="I27" s="19" t="s">
        <v>58</v>
      </c>
    </row>
    <row r="28" spans="1:9" ht="14.25" customHeight="1">
      <c r="A28" s="4"/>
      <c r="B28" s="254" t="s">
        <v>356</v>
      </c>
      <c r="C28" s="12">
        <v>35</v>
      </c>
      <c r="D28" s="12">
        <v>2.31</v>
      </c>
      <c r="E28" s="12">
        <v>0.42</v>
      </c>
      <c r="F28" s="12">
        <v>13.86</v>
      </c>
      <c r="G28" s="12">
        <v>69.3</v>
      </c>
      <c r="H28" s="16">
        <v>0</v>
      </c>
      <c r="I28" s="42" t="s">
        <v>380</v>
      </c>
    </row>
    <row r="29" spans="1:9" ht="14.25" customHeight="1">
      <c r="A29" s="4"/>
      <c r="B29" s="254" t="s">
        <v>357</v>
      </c>
      <c r="C29" s="12">
        <v>25</v>
      </c>
      <c r="D29" s="12">
        <v>1.9</v>
      </c>
      <c r="E29" s="12">
        <v>0.2</v>
      </c>
      <c r="F29" s="12">
        <v>12.25</v>
      </c>
      <c r="G29" s="12">
        <v>58.75</v>
      </c>
      <c r="H29" s="12">
        <v>0</v>
      </c>
      <c r="I29" s="42" t="s">
        <v>380</v>
      </c>
    </row>
    <row r="30" spans="1:9" ht="14.25" customHeight="1">
      <c r="A30" s="5"/>
      <c r="B30" s="259" t="s">
        <v>235</v>
      </c>
      <c r="C30" s="11">
        <v>0.8</v>
      </c>
      <c r="D30" s="11">
        <v>0.01</v>
      </c>
      <c r="E30" s="11">
        <v>0</v>
      </c>
      <c r="F30" s="11">
        <v>0.03</v>
      </c>
      <c r="G30" s="11">
        <v>0.16</v>
      </c>
      <c r="H30" s="11">
        <v>0.24</v>
      </c>
      <c r="I30" s="42" t="s">
        <v>380</v>
      </c>
    </row>
    <row r="31" spans="1:9" ht="14.25" customHeight="1" thickBot="1">
      <c r="A31" s="27"/>
      <c r="B31" s="274" t="s">
        <v>244</v>
      </c>
      <c r="C31" s="92">
        <v>1.5</v>
      </c>
      <c r="D31" s="92">
        <v>0.04</v>
      </c>
      <c r="E31" s="92">
        <v>0.01</v>
      </c>
      <c r="F31" s="92">
        <v>0.09</v>
      </c>
      <c r="G31" s="92">
        <v>0.59</v>
      </c>
      <c r="H31" s="92">
        <v>1.48</v>
      </c>
      <c r="I31" s="42" t="s">
        <v>380</v>
      </c>
    </row>
    <row r="32" spans="1:9" ht="30" customHeight="1" thickBot="1">
      <c r="A32" s="225" t="s">
        <v>23</v>
      </c>
      <c r="B32" s="226"/>
      <c r="C32" s="226"/>
      <c r="D32" s="40">
        <f>SUM(D5:D31)</f>
        <v>89.66000000000003</v>
      </c>
      <c r="E32" s="40">
        <f>SUM(E5:E31)</f>
        <v>62.09000000000001</v>
      </c>
      <c r="F32" s="40">
        <f>SUM(F5:F31)</f>
        <v>328.40999999999985</v>
      </c>
      <c r="G32" s="40">
        <f>G4+G8+G11+G20+G23</f>
        <v>2198.3</v>
      </c>
      <c r="H32" s="40">
        <f>SUM(H5:H31)</f>
        <v>59.419999999999995</v>
      </c>
      <c r="I32" s="227"/>
    </row>
    <row r="33" spans="1:9" ht="15">
      <c r="A33" s="496" t="s">
        <v>59</v>
      </c>
      <c r="B33" s="496"/>
      <c r="C33" s="496"/>
      <c r="D33" s="496"/>
      <c r="E33" s="496"/>
      <c r="F33" s="496"/>
      <c r="G33" s="496"/>
      <c r="H33" s="496"/>
      <c r="I33" s="496"/>
    </row>
    <row r="34" spans="1:9" ht="26.25" customHeight="1">
      <c r="A34" s="483" t="s">
        <v>359</v>
      </c>
      <c r="B34" s="484"/>
      <c r="C34" s="484"/>
      <c r="D34" s="484"/>
      <c r="E34" s="484"/>
      <c r="F34" s="484"/>
      <c r="G34" s="484"/>
      <c r="H34" s="484"/>
      <c r="I34" s="484"/>
    </row>
    <row r="37" spans="2:9" ht="15">
      <c r="B37" s="333"/>
      <c r="C37" s="298"/>
      <c r="D37" s="298"/>
      <c r="E37" s="298"/>
      <c r="F37" s="298"/>
      <c r="G37" s="298"/>
      <c r="H37" s="334"/>
      <c r="I37" s="298"/>
    </row>
  </sheetData>
  <sheetProtection/>
  <mergeCells count="10">
    <mergeCell ref="A34:I34"/>
    <mergeCell ref="A33:I33"/>
    <mergeCell ref="G1:G2"/>
    <mergeCell ref="H1:H2"/>
    <mergeCell ref="I1:I2"/>
    <mergeCell ref="A1:A2"/>
    <mergeCell ref="B1:B2"/>
    <mergeCell ref="C1:C2"/>
    <mergeCell ref="D1:F1"/>
    <mergeCell ref="A3:B3"/>
  </mergeCells>
  <printOptions/>
  <pageMargins left="0.78" right="0.37" top="0.44" bottom="0.23" header="0.22" footer="0.21"/>
  <pageSetup horizontalDpi="600" verticalDpi="600" orientation="landscape" paperSize="9" r:id="rId1"/>
  <ignoredErrors>
    <ignoredError sqref="G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Карташов Сергей Александрович</cp:lastModifiedBy>
  <cp:lastPrinted>2022-09-19T04:41:20Z</cp:lastPrinted>
  <dcterms:created xsi:type="dcterms:W3CDTF">1996-10-08T23:32:33Z</dcterms:created>
  <dcterms:modified xsi:type="dcterms:W3CDTF">2022-09-19T04:41:23Z</dcterms:modified>
  <cp:category/>
  <cp:version/>
  <cp:contentType/>
  <cp:contentStatus/>
</cp:coreProperties>
</file>